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390" windowHeight="862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Лист1!$4:$5</definedName>
  </definedNames>
  <calcPr calcId="124519"/>
</workbook>
</file>

<file path=xl/calcChain.xml><?xml version="1.0" encoding="utf-8"?>
<calcChain xmlns="http://schemas.openxmlformats.org/spreadsheetml/2006/main">
  <c r="M22" i="1"/>
  <c r="K54"/>
  <c r="K51"/>
  <c r="K46"/>
  <c r="K43"/>
  <c r="K36"/>
  <c r="K34"/>
  <c r="K29"/>
  <c r="K21"/>
  <c r="J54"/>
  <c r="J51"/>
  <c r="J46"/>
  <c r="J43"/>
  <c r="J36"/>
  <c r="J34"/>
  <c r="J29"/>
  <c r="J21"/>
  <c r="J18"/>
  <c r="D54"/>
  <c r="E54"/>
  <c r="F54"/>
  <c r="G54"/>
  <c r="H54"/>
  <c r="I54"/>
  <c r="D51"/>
  <c r="E51"/>
  <c r="F51"/>
  <c r="G51"/>
  <c r="H51"/>
  <c r="I51"/>
  <c r="D46"/>
  <c r="E46"/>
  <c r="F46"/>
  <c r="G46"/>
  <c r="H46"/>
  <c r="I46"/>
  <c r="D43"/>
  <c r="E43"/>
  <c r="F43"/>
  <c r="G43"/>
  <c r="H43"/>
  <c r="I43"/>
  <c r="D36"/>
  <c r="E36"/>
  <c r="F36"/>
  <c r="G36"/>
  <c r="H36"/>
  <c r="I36"/>
  <c r="D34"/>
  <c r="E34"/>
  <c r="F34"/>
  <c r="G34"/>
  <c r="H34"/>
  <c r="I34"/>
  <c r="D29"/>
  <c r="E29"/>
  <c r="F29"/>
  <c r="G29"/>
  <c r="H29"/>
  <c r="I29"/>
  <c r="C21"/>
  <c r="I21"/>
  <c r="D21"/>
  <c r="E21"/>
  <c r="F21"/>
  <c r="D18"/>
  <c r="E18"/>
  <c r="F18"/>
  <c r="G18"/>
  <c r="H18"/>
  <c r="I18"/>
  <c r="D7"/>
  <c r="E7"/>
  <c r="F7"/>
  <c r="G7"/>
  <c r="H7"/>
  <c r="I7"/>
  <c r="C54"/>
  <c r="C51"/>
  <c r="C46"/>
  <c r="C43"/>
  <c r="R22"/>
  <c r="S22"/>
  <c r="R23"/>
  <c r="S23"/>
  <c r="O22"/>
  <c r="P22"/>
  <c r="O23"/>
  <c r="P23"/>
  <c r="L22"/>
  <c r="O28" l="1"/>
  <c r="R8"/>
  <c r="R9"/>
  <c r="R10"/>
  <c r="R11"/>
  <c r="R12"/>
  <c r="R13"/>
  <c r="R14"/>
  <c r="R15"/>
  <c r="R17"/>
  <c r="R19"/>
  <c r="R20"/>
  <c r="R24"/>
  <c r="R25"/>
  <c r="R26"/>
  <c r="R27"/>
  <c r="R28"/>
  <c r="R30"/>
  <c r="R31"/>
  <c r="R32"/>
  <c r="R33"/>
  <c r="R35"/>
  <c r="R37"/>
  <c r="R38"/>
  <c r="R39"/>
  <c r="R40"/>
  <c r="R41"/>
  <c r="R42"/>
  <c r="R44"/>
  <c r="R45"/>
  <c r="R47"/>
  <c r="R48"/>
  <c r="R49"/>
  <c r="R50"/>
  <c r="R52"/>
  <c r="R53"/>
  <c r="R55"/>
  <c r="S8" l="1"/>
  <c r="S9"/>
  <c r="S10"/>
  <c r="S11"/>
  <c r="S12"/>
  <c r="S13"/>
  <c r="S14"/>
  <c r="S15"/>
  <c r="S17"/>
  <c r="S19"/>
  <c r="S20"/>
  <c r="S24"/>
  <c r="S25"/>
  <c r="S26"/>
  <c r="S27"/>
  <c r="S28"/>
  <c r="S30"/>
  <c r="S31"/>
  <c r="S32"/>
  <c r="S33"/>
  <c r="S35"/>
  <c r="S37"/>
  <c r="S38"/>
  <c r="S39"/>
  <c r="S40"/>
  <c r="S41"/>
  <c r="S42"/>
  <c r="S44"/>
  <c r="S45"/>
  <c r="S47"/>
  <c r="S48"/>
  <c r="S49"/>
  <c r="S50"/>
  <c r="S52"/>
  <c r="S53"/>
  <c r="S55"/>
  <c r="J7"/>
  <c r="M24"/>
  <c r="O50"/>
  <c r="P50"/>
  <c r="L50"/>
  <c r="M50"/>
  <c r="O53"/>
  <c r="P53"/>
  <c r="L53"/>
  <c r="M53"/>
  <c r="S46" l="1"/>
  <c r="S54"/>
  <c r="S51"/>
  <c r="R51"/>
  <c r="R54"/>
  <c r="R46"/>
  <c r="J6"/>
  <c r="L51"/>
  <c r="M26" l="1"/>
  <c r="O33"/>
  <c r="L26"/>
  <c r="O26"/>
  <c r="P26"/>
  <c r="L12"/>
  <c r="M35" l="1"/>
  <c r="L8" l="1"/>
  <c r="M8"/>
  <c r="O8"/>
  <c r="P8"/>
  <c r="L9"/>
  <c r="M9"/>
  <c r="O9"/>
  <c r="P9"/>
  <c r="L10"/>
  <c r="M10"/>
  <c r="O10"/>
  <c r="P10"/>
  <c r="L11"/>
  <c r="M11"/>
  <c r="O11"/>
  <c r="P11"/>
  <c r="M12"/>
  <c r="O12"/>
  <c r="P12"/>
  <c r="L13"/>
  <c r="O13"/>
  <c r="P13"/>
  <c r="L14"/>
  <c r="M14"/>
  <c r="O14"/>
  <c r="P14"/>
  <c r="L15"/>
  <c r="M15"/>
  <c r="O15"/>
  <c r="P15"/>
  <c r="O20" l="1"/>
  <c r="P20"/>
  <c r="M20"/>
  <c r="L20"/>
  <c r="K18"/>
  <c r="C18"/>
  <c r="S18" l="1"/>
  <c r="R18"/>
  <c r="O17"/>
  <c r="P17"/>
  <c r="O18"/>
  <c r="O19"/>
  <c r="P19"/>
  <c r="O24"/>
  <c r="P24"/>
  <c r="O25"/>
  <c r="P25"/>
  <c r="O27"/>
  <c r="P27"/>
  <c r="P28"/>
  <c r="O30"/>
  <c r="P30"/>
  <c r="O31"/>
  <c r="P31"/>
  <c r="O32"/>
  <c r="P32"/>
  <c r="P33"/>
  <c r="O35"/>
  <c r="P35"/>
  <c r="O37"/>
  <c r="P37"/>
  <c r="O38"/>
  <c r="P38"/>
  <c r="O39"/>
  <c r="P39"/>
  <c r="O40"/>
  <c r="P40"/>
  <c r="O41"/>
  <c r="P41"/>
  <c r="O42"/>
  <c r="P42"/>
  <c r="O44"/>
  <c r="P44"/>
  <c r="O45"/>
  <c r="P45"/>
  <c r="O47"/>
  <c r="P47"/>
  <c r="O48"/>
  <c r="P48"/>
  <c r="O49"/>
  <c r="P49"/>
  <c r="O52"/>
  <c r="P52"/>
  <c r="O55"/>
  <c r="P55"/>
  <c r="O56"/>
  <c r="P56"/>
  <c r="O58"/>
  <c r="P58"/>
  <c r="L17"/>
  <c r="M17"/>
  <c r="M19"/>
  <c r="L23"/>
  <c r="M23"/>
  <c r="L24"/>
  <c r="L25"/>
  <c r="M25"/>
  <c r="L27"/>
  <c r="M27"/>
  <c r="L28"/>
  <c r="M28"/>
  <c r="L30"/>
  <c r="M30"/>
  <c r="L31"/>
  <c r="M31"/>
  <c r="L32"/>
  <c r="M32"/>
  <c r="L33"/>
  <c r="M33"/>
  <c r="L35"/>
  <c r="L37"/>
  <c r="M37"/>
  <c r="L38"/>
  <c r="M38"/>
  <c r="L39"/>
  <c r="M39"/>
  <c r="L40"/>
  <c r="M40"/>
  <c r="L41"/>
  <c r="M41"/>
  <c r="L42"/>
  <c r="M42"/>
  <c r="L44"/>
  <c r="M44"/>
  <c r="L45"/>
  <c r="M45"/>
  <c r="L47"/>
  <c r="M47"/>
  <c r="L48"/>
  <c r="M48"/>
  <c r="L49"/>
  <c r="M49"/>
  <c r="L52"/>
  <c r="M52"/>
  <c r="L55"/>
  <c r="M55"/>
  <c r="L56"/>
  <c r="M56"/>
  <c r="L58"/>
  <c r="M58"/>
  <c r="K57"/>
  <c r="P18"/>
  <c r="K16"/>
  <c r="K7"/>
  <c r="I57"/>
  <c r="H57"/>
  <c r="G57"/>
  <c r="F57"/>
  <c r="E57"/>
  <c r="D57"/>
  <c r="C57"/>
  <c r="L54"/>
  <c r="C36"/>
  <c r="O34"/>
  <c r="C34"/>
  <c r="C29"/>
  <c r="L18"/>
  <c r="H16"/>
  <c r="G16"/>
  <c r="F16"/>
  <c r="E16"/>
  <c r="D16"/>
  <c r="D6" s="1"/>
  <c r="C16"/>
  <c r="C7"/>
  <c r="G21" l="1"/>
  <c r="H21"/>
  <c r="K6"/>
  <c r="S43"/>
  <c r="R43"/>
  <c r="S36"/>
  <c r="R36"/>
  <c r="C6"/>
  <c r="S16"/>
  <c r="R16"/>
  <c r="S34"/>
  <c r="R34"/>
  <c r="S21"/>
  <c r="R21"/>
  <c r="S7"/>
  <c r="R7"/>
  <c r="S29"/>
  <c r="R29"/>
  <c r="E6"/>
  <c r="P46"/>
  <c r="H6"/>
  <c r="M46"/>
  <c r="O51"/>
  <c r="O43"/>
  <c r="L36"/>
  <c r="O29"/>
  <c r="O21"/>
  <c r="F6"/>
  <c r="O7"/>
  <c r="O54"/>
  <c r="O16"/>
  <c r="L7"/>
  <c r="O36"/>
  <c r="P29"/>
  <c r="P16"/>
  <c r="P43"/>
  <c r="P54"/>
  <c r="P51"/>
  <c r="L46"/>
  <c r="P36"/>
  <c r="P34"/>
  <c r="L29"/>
  <c r="P21"/>
  <c r="P7"/>
  <c r="O57"/>
  <c r="P57"/>
  <c r="L34"/>
  <c r="M54"/>
  <c r="M51"/>
  <c r="M36"/>
  <c r="M34"/>
  <c r="M7"/>
  <c r="L57"/>
  <c r="L43"/>
  <c r="L21"/>
  <c r="L16"/>
  <c r="M57"/>
  <c r="M43"/>
  <c r="M29"/>
  <c r="M21"/>
  <c r="M18"/>
  <c r="M16"/>
  <c r="G6" l="1"/>
  <c r="S6"/>
  <c r="R6"/>
  <c r="O46"/>
  <c r="I6"/>
  <c r="O6" s="1"/>
  <c r="L6"/>
  <c r="M6"/>
  <c r="P6" l="1"/>
</calcChain>
</file>

<file path=xl/sharedStrings.xml><?xml version="1.0" encoding="utf-8"?>
<sst xmlns="http://schemas.openxmlformats.org/spreadsheetml/2006/main" count="173" uniqueCount="160">
  <si>
    <t>000 0000 0000000000 000</t>
  </si>
  <si>
    <t xml:space="preserve">РАСХОДЫ, ВСЕГО </t>
  </si>
  <si>
    <t>000 0100 0000000000 000</t>
  </si>
  <si>
    <t>ОБЩЕГОСУДАРСТВЕННЫЕ ВОПРОСЫ</t>
  </si>
  <si>
    <t>000 0102 0000000000 000</t>
  </si>
  <si>
    <t>Функционирование высшего должностного лица субъекта Российской Федерации и муниципального образования</t>
  </si>
  <si>
    <t>000 0103 0000000000 000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</si>
  <si>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</si>
  <si>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000 0104 0000000000 000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</si>
  <si>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</si>
  <si>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000 0105 0000000000 000</t>
  </si>
  <si>
    <t>Судебная система</t>
  </si>
  <si>
    <t>000 0106 0000000000 000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</si>
  <si>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</si>
  <si>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000 0107 0000000000 000</t>
  </si>
  <si>
    <t>Обеспечение проведения выборов и референдумов</t>
  </si>
  <si>
    <t>000 0111 0000000000 000</t>
  </si>
  <si>
    <t xml:space="preserve">Резервные фонды </t>
  </si>
  <si>
    <t>000 0113 0000000000 000</t>
  </si>
  <si>
    <t>Другие общегосударственные вопросы</t>
  </si>
  <si>
    <t>000 0200 0000000000 000</t>
  </si>
  <si>
    <t>НАЦИОНАЛЬНАЯ ОБОРОНА</t>
  </si>
  <si>
    <t>000 0204 0000000000 000</t>
  </si>
  <si>
    <t>Мобилизационная подготовка экономики</t>
  </si>
  <si>
    <t>000 0300 0000000000 000</t>
  </si>
  <si>
    <t>НАЦИОНАЛЬНАЯ БЕЗОПАСНОСТЬ И ПРАВООХРАНИТЕЛЬНАЯ ДЕЯТЕЛЬНОСТЬ</t>
  </si>
  <si>
    <t>000 0309 0000000000 000</t>
  </si>
  <si>
    <t>000 0400 0000000000 000</t>
  </si>
  <si>
    <t>НАЦИОНАЛЬНАЯ ЭКОНОМИКА</t>
  </si>
  <si>
    <t>000 0405 0000000000 000</t>
  </si>
  <si>
    <t>Сельское хозяйство и рыболовство</t>
  </si>
  <si>
    <t>000 0406 0000000000 000</t>
  </si>
  <si>
    <t>Водное хозяйство</t>
  </si>
  <si>
    <t>000 0407 0000000000 000</t>
  </si>
  <si>
    <t>Лесное хозяйство</t>
  </si>
  <si>
    <t>000 0409 0000000000 000</t>
  </si>
  <si>
    <t>Дорожное хозяйство (дорожные фонды)</t>
  </si>
  <si>
    <t>000 0412 0000000000 000</t>
  </si>
  <si>
    <t xml:space="preserve">Другие вопросы в области национальной экономики </t>
  </si>
  <si>
    <t>000 0500 0000000000 000</t>
  </si>
  <si>
    <t>ЖИЛИЩНО-КОММУНАЛЬНОЕ ХОЗЯЙСТВО</t>
  </si>
  <si>
    <t>000 0501 0000000000 000</t>
  </si>
  <si>
    <t>Жилищное хозяйство</t>
  </si>
  <si>
    <t>000 0502 0000000000 000</t>
  </si>
  <si>
    <t>Коммунальное хозяйство</t>
  </si>
  <si>
    <t>000 0503 0000000000 000</t>
  </si>
  <si>
    <t>Благоустройство</t>
  </si>
  <si>
    <t>000 0505 0000000000 000</t>
  </si>
  <si>
    <t xml:space="preserve">Другие вопросы в области жилищно-коммунального хозяйства  </t>
  </si>
  <si>
    <t>000 0600 0000000000 000</t>
  </si>
  <si>
    <t>ОХРАНА ОКРУЖАЮЩЕЙ СРЕДЫ</t>
  </si>
  <si>
    <t>000 0605 0000000000 000</t>
  </si>
  <si>
    <t>Другие вопросы в области охраны окружающей среды</t>
  </si>
  <si>
    <t>000 0700 0000000000 000</t>
  </si>
  <si>
    <t>ОБРАЗОВАНИЕ</t>
  </si>
  <si>
    <t>000 0701 0000000000 000</t>
  </si>
  <si>
    <t>Дошкольное образование</t>
  </si>
  <si>
    <t>000 0702 0000000000 000</t>
  </si>
  <si>
    <t>Общее образование</t>
  </si>
  <si>
    <t>000 0703 0000000000 000</t>
  </si>
  <si>
    <t>Дополнительное образование детей</t>
  </si>
  <si>
    <t>000 0705 0000000000 000</t>
  </si>
  <si>
    <t>Профессиональная подготовка, переподготовка и повышение квалификации</t>
  </si>
  <si>
    <t>000 0707 0000000000 000</t>
  </si>
  <si>
    <t>Молодежная политика</t>
  </si>
  <si>
    <t>000 0709 0000000000 000</t>
  </si>
  <si>
    <t>Другие вопросы в области образования</t>
  </si>
  <si>
    <t>000 0800 0000000000 000</t>
  </si>
  <si>
    <t>КУЛЬТУРА, КИНЕМАТОГРАФИЯ</t>
  </si>
  <si>
    <t>000 0801 0000000000 000</t>
  </si>
  <si>
    <t>Культура</t>
  </si>
  <si>
    <t>000 0804 0000000000 000</t>
  </si>
  <si>
    <t>Другие вопросы в области культуры, кинематографии</t>
  </si>
  <si>
    <t>000 1000 0000000000 000</t>
  </si>
  <si>
    <t>СОЦИАЛЬНАЯ ПОЛИТИКА</t>
  </si>
  <si>
    <t>000 1001 0000000000 000</t>
  </si>
  <si>
    <t xml:space="preserve">Пенсионное обеспечение </t>
  </si>
  <si>
    <t>000 1003 0000000000 000</t>
  </si>
  <si>
    <t>Социальное обеспечение населения</t>
  </si>
  <si>
    <t>000 1004 0000000000 000</t>
  </si>
  <si>
    <t>Охрана семьи и детства</t>
  </si>
  <si>
    <t>000 1100 0000000000 000</t>
  </si>
  <si>
    <t>ФИЗИЧЕСКАЯ КУЛЬТУРА И СПОРТ</t>
  </si>
  <si>
    <t>000 1102 0000000000 000</t>
  </si>
  <si>
    <t>Массовый спорт</t>
  </si>
  <si>
    <t>000 1200 0000000000 000</t>
  </si>
  <si>
    <t>СРЕДСТВА МАССОВОЙ ИНФОРМАЦИИ</t>
  </si>
  <si>
    <t>000 1202 0000000000 000</t>
  </si>
  <si>
    <t>Периодическая печать и издательства</t>
  </si>
  <si>
    <t>000 1204 0000000000 000</t>
  </si>
  <si>
    <t>Другие вопросы в области средств массовой информации</t>
  </si>
  <si>
    <t>000 1300 0000000000 000</t>
  </si>
  <si>
    <t xml:space="preserve">ОБСЛУЖИВАНИЕ ГОСУДАРСТВЕННОГО (МУНИЦИПАЛЬНОГО) ДОЛГА
</t>
  </si>
  <si>
    <t>000 1301 0000000000 000</t>
  </si>
  <si>
    <t>Обслуживание государственного (муниципального) внутреннего долга</t>
  </si>
  <si>
    <t xml:space="preserve">Наименование </t>
  </si>
  <si>
    <t>Сумма</t>
  </si>
  <si>
    <t>%</t>
  </si>
  <si>
    <t>Код бюджетной классификации</t>
  </si>
  <si>
    <t>(рублей)</t>
  </si>
  <si>
    <t>000 0310 0000000000 000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</si>
  <si>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</si>
  <si>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</si>
  <si>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Изменения май</t>
  </si>
  <si>
    <t>Решение Думы ПГО  о внесении изменений в бюджет
№ 196-Р 14.05.2020</t>
  </si>
  <si>
    <t>Изменения декабрь</t>
  </si>
  <si>
    <t>--</t>
  </si>
  <si>
    <t>000 0408 0000000000 000</t>
  </si>
  <si>
    <t>Транспорт</t>
  </si>
  <si>
    <t>Пояснение различий между первоначально утвержденным планом и фактическими значениями, если отклонение составило  более 5%</t>
  </si>
  <si>
    <t>Пояснение различий между уточненным планом и фактическими значениями, если отклонение составило более 5%</t>
  </si>
  <si>
    <t>000 1103 0000000000 000</t>
  </si>
  <si>
    <t>Спорт высших достижений</t>
  </si>
  <si>
    <t>000 1006 0000000000 000</t>
  </si>
  <si>
    <t>Другие вопросы в области социальной политики</t>
  </si>
  <si>
    <t xml:space="preserve">План по решению Думы Партизанского городского округа от 08.12.2023 г. № 46-Р (в редакции Решения от 06.12.2024 г. № 159-Р), уточненный, рублей </t>
  </si>
  <si>
    <t xml:space="preserve">План по сводной бюджетной росписи, действующей на конец отчетного периода (по состоянию на 31.12.2024 г.), Источник: Форма по ОКУД 0503117, рублей </t>
  </si>
  <si>
    <t>% исполнения сводной бюджетной росписи, %</t>
  </si>
  <si>
    <t>Сравнение уточненных плановых значений сводной бюджетной росписи и фактических значений</t>
  </si>
  <si>
    <t>Сравнение  уточненного плана по Решению и фактических значений</t>
  </si>
  <si>
    <t>Сравнение  первоначального плана по Решению и фактических значений</t>
  </si>
  <si>
    <t>Расходы исполнены в объеме потребности, сложившейся  с учетом фактической численности кандидатов в присяжные заседатели федеральных судов общей юрисдикции</t>
  </si>
  <si>
    <t>Расходы по составлению списков кандидатов в присяжные заседатели федеральных судов общей юрисдикции исполнены в объеме потребности</t>
  </si>
  <si>
    <t>Сведения о фактически произведенных расходах Партизанского городского округа в 2025 году по разделам и подразделам классификации расходов</t>
  </si>
  <si>
    <t xml:space="preserve">План по решению Думы Партизанского городского округа от 11.12.2024 г. № 171-Р, первоначальный, рублей </t>
  </si>
  <si>
    <t xml:space="preserve">План по решению Думы Партизанского городского округа от 11.12.2024 г. № 171-Р (в редакции Решения от 05.12.2025 г. № 266-Р), уточненный, рублей </t>
  </si>
  <si>
    <t xml:space="preserve">План по сводной бюджетной росписи, действующей на конец отчетного периода (по состоянию на 31.12.2025 г.), Источник: Форма по ОКУД 0503117, рублей </t>
  </si>
  <si>
    <t>Фактические значения за 2025 год</t>
  </si>
  <si>
    <t>000 0401 0000000000 000</t>
  </si>
  <si>
    <t>Общеэкономические вопросы</t>
  </si>
  <si>
    <t>По данному подразделу отражен объем неисполненных остатков средств резервных фондов Администрации муниципального округа город Партизанск, расходование которых осуществлялось в соответствии с порядками использования. 
Исполнение  данных расходов осуществлено на основании распоряжений Администрации  муниципального округа город Партизанск и отражено по разделам и подразделам классификации бюджетных расходов  в соответствии с их отраслевой направленностью</t>
  </si>
  <si>
    <t xml:space="preserve">Экономия в результате конкурсных процедур на выполнение работ по актуализации местных нормативов градостроительного проектирования </t>
  </si>
  <si>
    <t>Расходы исполнены в объеме потребности на проведение независимой строительно-технической экспертизы домов непригодными для проживания</t>
  </si>
  <si>
    <t>Расходы исполнены в объеме потребности в  связи с экономией по функционированию отдела культуры и молодежной политики администрации муниципального округа город Партизанск в связи с нахождением специалиста в отпуске за уходу за ребенком</t>
  </si>
  <si>
    <t>Фактические расходы увеличены в связи с выделением дополнительных ассигнований на  социальную поддержку участников СВО и членов их семей</t>
  </si>
  <si>
    <t>Расходы исполнены в объеме потребности с учетом экономии по реализации проектов, инициируемых жителями, по решению вопросов местного значения</t>
  </si>
  <si>
    <t>Обязательства сторон, предусмотренные  муниципальным контрактом на отлов и содержание безнадзорных животных, выполнены, оплата проведена в объеме денежных обязательств</t>
  </si>
  <si>
    <t xml:space="preserve">Экономия в связи с наличием вакантных должностей </t>
  </si>
  <si>
    <t>Неисполнением подрядчиками договорных обязательств по поставке в муниципальную собственность оборудования и спецтехники, оплата принятых к исполнению исполнительных документов</t>
  </si>
  <si>
    <t>Увеличение расходов  на исполнение решений судов, ремонт в муниципальных учреждениях, закупку офисного оборудования и программного обеспечения, содержание и  пополнение  муниципальной казны</t>
  </si>
  <si>
    <t>Завершение работ по  реконструкции гидротехнического сооружения - защитной дамбы по левому берегу р. Постышевка в г. Партизанске на условиях софинансирования из краевого бюджета и аварийно-спасательные работы по восстановлению пропускной способности русел рек</t>
  </si>
  <si>
    <t>Завершение  строительства водозабора «Северный» на реке Партизанская для водоснабжения с. Углекаменск, разработку схемы тепло-водо- снабжения, выделением субсидии из краевого бюджета на обеспечение населения твердым топливом</t>
  </si>
  <si>
    <t>Расходы исполнены в объеме заключенного муниципального контракта  на эксплуатацию водоотливного комплекса по результатам конкурсных процедур</t>
  </si>
  <si>
    <t>Увеличение расходов  на  проведение ремонта  и противопожарных  мероприятий в МБУ ДО ДШИ</t>
  </si>
  <si>
    <t xml:space="preserve">Использованием дистанционных форм обучения и отсутствие предложений по запланированным программам обучения </t>
  </si>
  <si>
    <t>Увеличение расходов на проведение ремонтов, противопожарных и антитеррористических мероприятий в  учреждениях культуры</t>
  </si>
  <si>
    <t xml:space="preserve">Экономия по расходам на обеспечение деятельности отдела культуры и молодежной политики </t>
  </si>
  <si>
    <t>Увеличение расходов на   выплату пенсий за выслугу лет муниципальным служащим в связи с увеличением количества получателей</t>
  </si>
  <si>
    <t>Увеличение расходов   на поддержку СОНКО за счет субсидий  из краевого бюджета</t>
  </si>
  <si>
    <t xml:space="preserve">Реализация проекта "Здоровое поколения", инициируемого жителями  за счет иных межбюджетных трансфертов из краевого бюджета </t>
  </si>
  <si>
    <t>Увеличение расходов на обеспечение дополнительных мер  социальной поддержке участников СВО и членов их семей</t>
  </si>
  <si>
    <t>Увеличение расходов на переселение граждан из аварийного жилья   с учетом поступлений из краевого бюджета и Фонда развития территорий, приобретение и ремонт муниципальных квартир</t>
  </si>
  <si>
    <t>Увеличение расходов на временное  трудоустройство несовершеннолетних граждан в возрасте от 14 до 18 лет в свободное от учебы время, включая средства краевого бюджета</t>
  </si>
  <si>
    <t xml:space="preserve"> Увеличение расходов  на организацию транспортного обслуживания населения за счет  выделения субсидии из краевого бюджета </t>
  </si>
  <si>
    <t>Увеличение расходов  на ремонт дорог, приобретение спец.техники, аварийно-восстановительные работы в связи с ЧС</t>
  </si>
  <si>
    <t>Доведение расходов на денежное содержание Главы до нормативного значения, утвержденного постановлением Правительства ПК от 19.12.24 № 878-пп</t>
  </si>
  <si>
    <t>Увеличение расходов на ремонт муниципального учреждения и осуществление первичных мер пожарной безопасности</t>
  </si>
  <si>
    <t>Расходы исполнены в объеме фактических начислений</t>
  </si>
  <si>
    <t>Увеличение расходов на благоустройство территории за счет   приобретения спец.техники, обустройства контейнерных площадок, реализации инициативного бюджетирования "Твой проект"</t>
  </si>
  <si>
    <t>Увеличение расходов в связи с реализацией Твоего проекта и Молодежного бюджета, проведение ремонтов, противопожарных и антитеррористических мероприятий в  учреждениях образования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</si>
</sst>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color rgb="FF000000"/>
      <name val="Arial CY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000000"/>
      <name val="Arial Cyr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" fontId="3" fillId="2" borderId="4">
      <alignment horizontal="right" vertical="top" shrinkToFit="1"/>
    </xf>
    <xf numFmtId="0" fontId="8" fillId="0" borderId="4">
      <alignment horizontal="center" vertical="center" wrapText="1"/>
    </xf>
  </cellStyleXfs>
  <cellXfs count="50">
    <xf numFmtId="0" fontId="0" fillId="0" borderId="0" xfId="0"/>
    <xf numFmtId="4" fontId="2" fillId="0" borderId="1" xfId="0" applyNumberFormat="1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10" fontId="2" fillId="0" borderId="1" xfId="1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49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wrapText="1"/>
    </xf>
    <xf numFmtId="4" fontId="5" fillId="0" borderId="1" xfId="0" applyNumberFormat="1" applyFont="1" applyFill="1" applyBorder="1"/>
    <xf numFmtId="10" fontId="5" fillId="0" borderId="1" xfId="1" applyNumberFormat="1" applyFont="1" applyFill="1" applyBorder="1"/>
    <xf numFmtId="0" fontId="5" fillId="0" borderId="0" xfId="0" applyFont="1" applyFill="1"/>
    <xf numFmtId="49" fontId="2" fillId="0" borderId="1" xfId="0" applyNumberFormat="1" applyFont="1" applyFill="1" applyBorder="1" applyAlignment="1">
      <alignment horizontal="left"/>
    </xf>
    <xf numFmtId="4" fontId="2" fillId="0" borderId="1" xfId="0" applyNumberFormat="1" applyFont="1" applyFill="1" applyBorder="1"/>
    <xf numFmtId="10" fontId="2" fillId="0" borderId="1" xfId="1" applyNumberFormat="1" applyFont="1" applyFill="1" applyBorder="1"/>
    <xf numFmtId="0" fontId="2" fillId="0" borderId="0" xfId="0" applyFont="1" applyFill="1"/>
    <xf numFmtId="10" fontId="2" fillId="0" borderId="1" xfId="1" quotePrefix="1" applyNumberFormat="1" applyFont="1" applyFill="1" applyBorder="1" applyAlignment="1">
      <alignment horizontal="center"/>
    </xf>
    <xf numFmtId="4" fontId="5" fillId="0" borderId="1" xfId="0" applyNumberFormat="1" applyFont="1" applyBorder="1"/>
    <xf numFmtId="10" fontId="7" fillId="0" borderId="1" xfId="1" applyNumberFormat="1" applyFont="1" applyFill="1" applyBorder="1" applyAlignment="1">
      <alignment wrapText="1"/>
    </xf>
    <xf numFmtId="10" fontId="6" fillId="0" borderId="1" xfId="1" applyNumberFormat="1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left" wrapText="1"/>
    </xf>
    <xf numFmtId="0" fontId="2" fillId="0" borderId="6" xfId="0" applyFont="1" applyFill="1" applyBorder="1" applyAlignment="1">
      <alignment wrapText="1"/>
    </xf>
    <xf numFmtId="4" fontId="9" fillId="0" borderId="1" xfId="0" applyNumberFormat="1" applyFont="1" applyFill="1" applyBorder="1"/>
    <xf numFmtId="4" fontId="10" fillId="0" borderId="1" xfId="0" applyNumberFormat="1" applyFont="1" applyFill="1" applyBorder="1"/>
    <xf numFmtId="4" fontId="11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left" wrapText="1"/>
    </xf>
    <xf numFmtId="0" fontId="6" fillId="0" borderId="0" xfId="0" applyFont="1" applyFill="1"/>
    <xf numFmtId="10" fontId="2" fillId="0" borderId="0" xfId="1" applyNumberFormat="1" applyFont="1" applyFill="1"/>
    <xf numFmtId="10" fontId="6" fillId="0" borderId="0" xfId="1" applyNumberFormat="1" applyFont="1" applyFill="1" applyAlignment="1">
      <alignment wrapText="1"/>
    </xf>
    <xf numFmtId="0" fontId="6" fillId="0" borderId="1" xfId="0" applyFont="1" applyBorder="1" applyAlignment="1">
      <alignment horizontal="justify"/>
    </xf>
    <xf numFmtId="0" fontId="12" fillId="0" borderId="0" xfId="0" applyFont="1" applyAlignment="1">
      <alignment wrapText="1"/>
    </xf>
    <xf numFmtId="0" fontId="13" fillId="0" borderId="0" xfId="0" applyFont="1" applyFill="1"/>
    <xf numFmtId="0" fontId="13" fillId="0" borderId="0" xfId="0" applyFont="1" applyFill="1" applyAlignment="1">
      <alignment wrapText="1"/>
    </xf>
    <xf numFmtId="10" fontId="13" fillId="0" borderId="0" xfId="1" applyNumberFormat="1" applyFont="1" applyFill="1"/>
    <xf numFmtId="10" fontId="14" fillId="0" borderId="0" xfId="1" applyNumberFormat="1" applyFont="1" applyFill="1" applyAlignment="1">
      <alignment wrapText="1"/>
    </xf>
    <xf numFmtId="0" fontId="12" fillId="0" borderId="1" xfId="0" applyFont="1" applyBorder="1" applyAlignment="1">
      <alignment wrapText="1"/>
    </xf>
    <xf numFmtId="0" fontId="2" fillId="0" borderId="5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10" fontId="2" fillId="0" borderId="1" xfId="1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3" applyNumberFormat="1" applyFont="1" applyFill="1" applyProtection="1">
      <alignment horizontal="center" vertical="center" wrapText="1"/>
    </xf>
    <xf numFmtId="0" fontId="2" fillId="0" borderId="4" xfId="3" applyFont="1" applyFill="1">
      <alignment horizontal="center" vertical="center" wrapText="1"/>
    </xf>
    <xf numFmtId="10" fontId="2" fillId="0" borderId="1" xfId="1" applyNumberFormat="1" applyFont="1" applyFill="1" applyBorder="1" applyAlignment="1">
      <alignment horizontal="center"/>
    </xf>
    <xf numFmtId="0" fontId="6" fillId="0" borderId="0" xfId="0" applyFont="1" applyFill="1" applyAlignment="1">
      <alignment horizontal="justify"/>
    </xf>
    <xf numFmtId="0" fontId="12" fillId="0" borderId="0" xfId="0" applyFont="1" applyFill="1" applyAlignment="1">
      <alignment wrapText="1"/>
    </xf>
  </cellXfs>
  <cellStyles count="4">
    <cellStyle name="xl22" xfId="3"/>
    <cellStyle name="xl38" xfId="2"/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zoomScale="60" zoomScaleNormal="60" workbookViewId="0">
      <pane xSplit="2" ySplit="5" topLeftCell="C32" activePane="bottomRight" state="frozen"/>
      <selection pane="topRight" activeCell="C1" sqref="C1"/>
      <selection pane="bottomLeft" activeCell="A6" sqref="A6"/>
      <selection pane="bottomRight" activeCell="N38" sqref="N38"/>
    </sheetView>
  </sheetViews>
  <sheetFormatPr defaultRowHeight="15.75"/>
  <cols>
    <col min="1" max="1" width="28.85546875" style="32" customWidth="1"/>
    <col min="2" max="2" width="32.140625" style="33" customWidth="1"/>
    <col min="3" max="3" width="18.7109375" style="32" customWidth="1"/>
    <col min="4" max="4" width="15.140625" style="32" hidden="1" customWidth="1"/>
    <col min="5" max="5" width="17.28515625" style="32" hidden="1" customWidth="1"/>
    <col min="6" max="6" width="15.42578125" style="32" hidden="1" customWidth="1"/>
    <col min="7" max="7" width="17.28515625" style="32" hidden="1" customWidth="1"/>
    <col min="8" max="8" width="15" style="32" hidden="1" customWidth="1"/>
    <col min="9" max="10" width="25.5703125" style="32" customWidth="1"/>
    <col min="11" max="11" width="19.140625" style="32" customWidth="1"/>
    <col min="12" max="12" width="18.7109375" style="32" customWidth="1"/>
    <col min="13" max="13" width="17.28515625" style="34" bestFit="1" customWidth="1"/>
    <col min="14" max="14" width="37" style="35" customWidth="1"/>
    <col min="15" max="15" width="18.7109375" style="32" customWidth="1"/>
    <col min="16" max="16" width="17.28515625" style="34" bestFit="1" customWidth="1"/>
    <col min="17" max="17" width="35.28515625" style="35" customWidth="1"/>
    <col min="18" max="18" width="18.7109375" style="32" customWidth="1"/>
    <col min="19" max="19" width="17" style="34" customWidth="1"/>
    <col min="20" max="20" width="33.140625" style="35" customWidth="1"/>
    <col min="21" max="16384" width="9.140625" style="32"/>
  </cols>
  <sheetData>
    <row r="1" spans="1:20" s="15" customFormat="1" ht="18.75">
      <c r="A1" s="40" t="s">
        <v>123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27"/>
      <c r="T1" s="27"/>
    </row>
    <row r="2" spans="1:20" s="15" customFormat="1">
      <c r="B2" s="6"/>
      <c r="M2" s="28"/>
      <c r="N2" s="29"/>
      <c r="P2" s="28"/>
      <c r="Q2" s="29"/>
      <c r="S2" s="28"/>
      <c r="T2" s="29"/>
    </row>
    <row r="3" spans="1:20" s="15" customFormat="1">
      <c r="B3" s="6"/>
      <c r="M3" s="28"/>
      <c r="N3" s="29"/>
      <c r="P3" s="28" t="s">
        <v>99</v>
      </c>
      <c r="Q3" s="29"/>
      <c r="S3" s="28"/>
      <c r="T3" s="29"/>
    </row>
    <row r="4" spans="1:20" s="6" customFormat="1" ht="60" customHeight="1">
      <c r="A4" s="41" t="s">
        <v>98</v>
      </c>
      <c r="B4" s="43" t="s">
        <v>95</v>
      </c>
      <c r="C4" s="45" t="s">
        <v>124</v>
      </c>
      <c r="D4" s="45" t="s">
        <v>115</v>
      </c>
      <c r="E4" s="45" t="s">
        <v>116</v>
      </c>
      <c r="F4" s="22"/>
      <c r="G4" s="22"/>
      <c r="H4" s="22"/>
      <c r="I4" s="45" t="s">
        <v>125</v>
      </c>
      <c r="J4" s="45" t="s">
        <v>126</v>
      </c>
      <c r="K4" s="43" t="s">
        <v>127</v>
      </c>
      <c r="L4" s="37" t="s">
        <v>120</v>
      </c>
      <c r="M4" s="38"/>
      <c r="N4" s="39" t="s">
        <v>109</v>
      </c>
      <c r="O4" s="37" t="s">
        <v>119</v>
      </c>
      <c r="P4" s="38"/>
      <c r="Q4" s="39" t="s">
        <v>110</v>
      </c>
      <c r="R4" s="37" t="s">
        <v>118</v>
      </c>
      <c r="S4" s="38"/>
      <c r="T4" s="39" t="s">
        <v>110</v>
      </c>
    </row>
    <row r="5" spans="1:20" s="6" customFormat="1" ht="141.75" customHeight="1">
      <c r="A5" s="42"/>
      <c r="B5" s="44"/>
      <c r="C5" s="46"/>
      <c r="D5" s="46"/>
      <c r="E5" s="46"/>
      <c r="F5" s="3" t="s">
        <v>103</v>
      </c>
      <c r="G5" s="3" t="s">
        <v>104</v>
      </c>
      <c r="H5" s="3" t="s">
        <v>105</v>
      </c>
      <c r="I5" s="46"/>
      <c r="J5" s="46"/>
      <c r="K5" s="44"/>
      <c r="L5" s="4" t="s">
        <v>96</v>
      </c>
      <c r="M5" s="5" t="s">
        <v>97</v>
      </c>
      <c r="N5" s="39"/>
      <c r="O5" s="4" t="s">
        <v>96</v>
      </c>
      <c r="P5" s="5" t="s">
        <v>97</v>
      </c>
      <c r="Q5" s="39"/>
      <c r="R5" s="4"/>
      <c r="S5" s="5" t="s">
        <v>117</v>
      </c>
      <c r="T5" s="39"/>
    </row>
    <row r="6" spans="1:20" s="11" customFormat="1">
      <c r="A6" s="7" t="s">
        <v>0</v>
      </c>
      <c r="B6" s="8" t="s">
        <v>1</v>
      </c>
      <c r="C6" s="9">
        <f t="shared" ref="C6:I6" si="0">SUM(C7,C16,C18,C21,C29,C34,C36,C43,C46,C51,C54,C57)</f>
        <v>1907548616.9300001</v>
      </c>
      <c r="D6" s="9">
        <f t="shared" si="0"/>
        <v>150231681.68000001</v>
      </c>
      <c r="E6" s="9">
        <f t="shared" si="0"/>
        <v>300463363.36000001</v>
      </c>
      <c r="F6" s="9">
        <f t="shared" si="0"/>
        <v>448955638.43000001</v>
      </c>
      <c r="G6" s="9">
        <f t="shared" si="0"/>
        <v>367384718.08000004</v>
      </c>
      <c r="H6" s="9">
        <f t="shared" si="0"/>
        <v>367384727.89533585</v>
      </c>
      <c r="I6" s="9">
        <f t="shared" si="0"/>
        <v>2498832802.4599996</v>
      </c>
      <c r="J6" s="9">
        <f t="shared" ref="J6:K6" si="1">SUM(J7,J16,J18,J21,J29,J34,J36,J43,J46,J51,J54,J57)</f>
        <v>2494276270.8899999</v>
      </c>
      <c r="K6" s="9">
        <f t="shared" si="1"/>
        <v>2462830244.8899999</v>
      </c>
      <c r="L6" s="9">
        <f>C6-K6</f>
        <v>-555281627.9599998</v>
      </c>
      <c r="M6" s="10">
        <f>K6/C6</f>
        <v>1.2910969728539174</v>
      </c>
      <c r="N6" s="18"/>
      <c r="O6" s="9">
        <f>I6-K6</f>
        <v>36002557.569999695</v>
      </c>
      <c r="P6" s="10">
        <f>K6/I6</f>
        <v>0.98559225029599551</v>
      </c>
      <c r="Q6" s="18"/>
      <c r="R6" s="9">
        <f>J6-K6</f>
        <v>31446026</v>
      </c>
      <c r="S6" s="10">
        <f>K6/J6</f>
        <v>0.98739272535003531</v>
      </c>
      <c r="T6" s="18"/>
    </row>
    <row r="7" spans="1:20" s="11" customFormat="1" ht="31.5">
      <c r="A7" s="7" t="s">
        <v>2</v>
      </c>
      <c r="B7" s="8" t="s">
        <v>3</v>
      </c>
      <c r="C7" s="9">
        <f>SUM(C8:C15)</f>
        <v>351158471.93000001</v>
      </c>
      <c r="D7" s="9">
        <f t="shared" ref="D7:I7" si="2">SUM(D8:D15)</f>
        <v>0</v>
      </c>
      <c r="E7" s="9">
        <f t="shared" si="2"/>
        <v>0</v>
      </c>
      <c r="F7" s="9">
        <f t="shared" si="2"/>
        <v>0</v>
      </c>
      <c r="G7" s="9">
        <f t="shared" si="2"/>
        <v>0</v>
      </c>
      <c r="H7" s="9">
        <f t="shared" si="2"/>
        <v>0</v>
      </c>
      <c r="I7" s="9">
        <f t="shared" si="2"/>
        <v>397653769.13999999</v>
      </c>
      <c r="J7" s="9">
        <f t="shared" ref="J7" si="3">SUM(J8:J15)</f>
        <v>380258769.13999999</v>
      </c>
      <c r="K7" s="9">
        <f t="shared" ref="K7" si="4">SUM(K8:K15)</f>
        <v>354130601.15999997</v>
      </c>
      <c r="L7" s="9">
        <f t="shared" ref="L7:L58" si="5">C7-K7</f>
        <v>-2972129.2299999595</v>
      </c>
      <c r="M7" s="10">
        <f t="shared" ref="M7:M58" si="6">K7/C7</f>
        <v>1.0084637833558874</v>
      </c>
      <c r="N7" s="18"/>
      <c r="O7" s="9">
        <f t="shared" ref="O7:O58" si="7">I7-K7</f>
        <v>43523167.980000019</v>
      </c>
      <c r="P7" s="10">
        <f t="shared" ref="P7:P58" si="8">K7/I7</f>
        <v>0.89055009317747214</v>
      </c>
      <c r="Q7" s="18"/>
      <c r="R7" s="9">
        <f t="shared" ref="R7:R55" si="9">J7-K7</f>
        <v>26128167.980000019</v>
      </c>
      <c r="S7" s="10">
        <f t="shared" ref="S7:S55" si="10">K7/J7</f>
        <v>0.93128845380977809</v>
      </c>
      <c r="T7" s="18"/>
    </row>
    <row r="8" spans="1:20" s="15" customFormat="1" ht="94.5">
      <c r="A8" s="12" t="s">
        <v>4</v>
      </c>
      <c r="B8" s="4" t="s">
        <v>5</v>
      </c>
      <c r="C8" s="23">
        <v>4028690</v>
      </c>
      <c r="D8" s="13"/>
      <c r="E8" s="13"/>
      <c r="F8" s="13"/>
      <c r="G8" s="13"/>
      <c r="H8" s="13"/>
      <c r="I8" s="1">
        <v>5174249.5</v>
      </c>
      <c r="J8" s="1">
        <v>5174249.5</v>
      </c>
      <c r="K8" s="1">
        <v>5173637.3</v>
      </c>
      <c r="L8" s="13">
        <f t="shared" si="5"/>
        <v>-1144947.2999999998</v>
      </c>
      <c r="M8" s="14">
        <f t="shared" si="6"/>
        <v>1.2841984118907137</v>
      </c>
      <c r="N8" s="5" t="s">
        <v>155</v>
      </c>
      <c r="O8" s="13">
        <f t="shared" si="7"/>
        <v>612.20000000018626</v>
      </c>
      <c r="P8" s="14">
        <f t="shared" si="8"/>
        <v>0.99988168332431593</v>
      </c>
      <c r="Q8" s="19"/>
      <c r="R8" s="13">
        <f t="shared" si="9"/>
        <v>612.20000000018626</v>
      </c>
      <c r="S8" s="14">
        <f t="shared" si="10"/>
        <v>0.99988168332431593</v>
      </c>
      <c r="T8" s="19"/>
    </row>
    <row r="9" spans="1:20" s="15" customFormat="1" ht="94.5">
      <c r="A9" s="12" t="s">
        <v>6</v>
      </c>
      <c r="B9" s="4" t="s">
        <v>7</v>
      </c>
      <c r="C9" s="23">
        <v>13367800</v>
      </c>
      <c r="D9" s="13"/>
      <c r="E9" s="13"/>
      <c r="F9" s="13"/>
      <c r="G9" s="13"/>
      <c r="H9" s="13"/>
      <c r="I9" s="1">
        <v>10420333.210000001</v>
      </c>
      <c r="J9" s="1">
        <v>10420333.210000001</v>
      </c>
      <c r="K9" s="1">
        <v>10370046.060000001</v>
      </c>
      <c r="L9" s="13">
        <f t="shared" si="5"/>
        <v>2997753.9399999995</v>
      </c>
      <c r="M9" s="14">
        <f t="shared" si="6"/>
        <v>0.77574814554376936</v>
      </c>
      <c r="N9" s="5" t="s">
        <v>137</v>
      </c>
      <c r="O9" s="13">
        <f t="shared" si="7"/>
        <v>50287.150000000373</v>
      </c>
      <c r="P9" s="14">
        <f t="shared" si="8"/>
        <v>0.99517413224831031</v>
      </c>
      <c r="Q9" s="20"/>
      <c r="R9" s="13">
        <f t="shared" si="9"/>
        <v>50287.150000000373</v>
      </c>
      <c r="S9" s="14">
        <f t="shared" si="10"/>
        <v>0.99517413224831031</v>
      </c>
      <c r="T9" s="20"/>
    </row>
    <row r="10" spans="1:20" s="15" customFormat="1" ht="126">
      <c r="A10" s="12" t="s">
        <v>8</v>
      </c>
      <c r="B10" s="4" t="s">
        <v>9</v>
      </c>
      <c r="C10" s="23">
        <v>125224700.65000001</v>
      </c>
      <c r="D10" s="13"/>
      <c r="E10" s="13"/>
      <c r="F10" s="13"/>
      <c r="G10" s="13"/>
      <c r="H10" s="13"/>
      <c r="I10" s="1">
        <v>128580138.62</v>
      </c>
      <c r="J10" s="1">
        <v>128580138.62</v>
      </c>
      <c r="K10" s="1">
        <v>123842938.65000001</v>
      </c>
      <c r="L10" s="13">
        <f t="shared" si="5"/>
        <v>1381762</v>
      </c>
      <c r="M10" s="14">
        <f t="shared" si="6"/>
        <v>0.98896573924451225</v>
      </c>
      <c r="N10" s="19"/>
      <c r="O10" s="13">
        <f t="shared" si="7"/>
        <v>4737199.9699999988</v>
      </c>
      <c r="P10" s="14">
        <f t="shared" si="8"/>
        <v>0.96315760722579313</v>
      </c>
      <c r="Q10" s="20"/>
      <c r="R10" s="13">
        <f t="shared" si="9"/>
        <v>4737199.9699999988</v>
      </c>
      <c r="S10" s="14">
        <f t="shared" si="10"/>
        <v>0.96315760722579313</v>
      </c>
      <c r="T10" s="20"/>
    </row>
    <row r="11" spans="1:20" s="15" customFormat="1" ht="110.25">
      <c r="A11" s="12" t="s">
        <v>10</v>
      </c>
      <c r="B11" s="4" t="s">
        <v>11</v>
      </c>
      <c r="C11" s="23">
        <v>30711</v>
      </c>
      <c r="D11" s="13"/>
      <c r="E11" s="13"/>
      <c r="F11" s="13"/>
      <c r="G11" s="13"/>
      <c r="H11" s="13"/>
      <c r="I11" s="1">
        <v>30711</v>
      </c>
      <c r="J11" s="1">
        <v>30711</v>
      </c>
      <c r="K11" s="1">
        <v>25644.6</v>
      </c>
      <c r="L11" s="13">
        <f t="shared" si="5"/>
        <v>5066.4000000000015</v>
      </c>
      <c r="M11" s="14">
        <f t="shared" si="6"/>
        <v>0.83502979388492715</v>
      </c>
      <c r="N11" s="5" t="s">
        <v>122</v>
      </c>
      <c r="O11" s="13">
        <f t="shared" si="7"/>
        <v>5066.4000000000015</v>
      </c>
      <c r="P11" s="14">
        <f t="shared" si="8"/>
        <v>0.83502979388492715</v>
      </c>
      <c r="Q11" s="5" t="s">
        <v>121</v>
      </c>
      <c r="R11" s="13">
        <f t="shared" si="9"/>
        <v>5066.4000000000015</v>
      </c>
      <c r="S11" s="14">
        <f t="shared" si="10"/>
        <v>0.83502979388492715</v>
      </c>
      <c r="T11" s="5" t="s">
        <v>121</v>
      </c>
    </row>
    <row r="12" spans="1:20" s="15" customFormat="1" ht="94.5">
      <c r="A12" s="12" t="s">
        <v>12</v>
      </c>
      <c r="B12" s="4" t="s">
        <v>13</v>
      </c>
      <c r="C12" s="23">
        <v>22526763.809999999</v>
      </c>
      <c r="D12" s="13"/>
      <c r="E12" s="13"/>
      <c r="F12" s="13"/>
      <c r="G12" s="13"/>
      <c r="H12" s="13"/>
      <c r="I12" s="1">
        <v>23325109.480000004</v>
      </c>
      <c r="J12" s="1">
        <v>23325109.480000004</v>
      </c>
      <c r="K12" s="1">
        <v>23238859.93</v>
      </c>
      <c r="L12" s="13">
        <f>C12-K12</f>
        <v>-712096.12000000104</v>
      </c>
      <c r="M12" s="14">
        <f t="shared" si="6"/>
        <v>1.0316111149389284</v>
      </c>
      <c r="N12" s="19"/>
      <c r="O12" s="13">
        <f t="shared" si="7"/>
        <v>86249.55000000447</v>
      </c>
      <c r="P12" s="14">
        <f t="shared" si="8"/>
        <v>0.99630228745232863</v>
      </c>
      <c r="Q12" s="20"/>
      <c r="R12" s="13">
        <f t="shared" si="9"/>
        <v>86249.55000000447</v>
      </c>
      <c r="S12" s="14">
        <f t="shared" si="10"/>
        <v>0.99630228745232863</v>
      </c>
      <c r="T12" s="20"/>
    </row>
    <row r="13" spans="1:20" s="15" customFormat="1" ht="31.5" hidden="1">
      <c r="A13" s="12" t="s">
        <v>14</v>
      </c>
      <c r="B13" s="4" t="s">
        <v>15</v>
      </c>
      <c r="C13" s="23">
        <v>0</v>
      </c>
      <c r="D13" s="13"/>
      <c r="E13" s="13"/>
      <c r="F13" s="13"/>
      <c r="G13" s="13"/>
      <c r="H13" s="13"/>
      <c r="I13" s="1">
        <v>0</v>
      </c>
      <c r="J13" s="1">
        <v>0</v>
      </c>
      <c r="K13" s="1"/>
      <c r="L13" s="13">
        <f t="shared" si="5"/>
        <v>0</v>
      </c>
      <c r="M13" s="16" t="s">
        <v>106</v>
      </c>
      <c r="N13" s="20"/>
      <c r="O13" s="13">
        <f t="shared" si="7"/>
        <v>0</v>
      </c>
      <c r="P13" s="14" t="e">
        <f t="shared" si="8"/>
        <v>#DIV/0!</v>
      </c>
      <c r="Q13" s="20"/>
      <c r="R13" s="13">
        <f t="shared" si="9"/>
        <v>0</v>
      </c>
      <c r="S13" s="14" t="e">
        <f t="shared" si="10"/>
        <v>#DIV/0!</v>
      </c>
      <c r="T13" s="20"/>
    </row>
    <row r="14" spans="1:20" s="15" customFormat="1" ht="283.5">
      <c r="A14" s="12" t="s">
        <v>16</v>
      </c>
      <c r="B14" s="4" t="s">
        <v>17</v>
      </c>
      <c r="C14" s="23">
        <v>28500000</v>
      </c>
      <c r="D14" s="13"/>
      <c r="E14" s="13"/>
      <c r="F14" s="13"/>
      <c r="G14" s="13"/>
      <c r="H14" s="13"/>
      <c r="I14" s="1">
        <v>26967228.140000001</v>
      </c>
      <c r="J14" s="1">
        <v>9572228.1400000006</v>
      </c>
      <c r="K14" s="1">
        <v>0</v>
      </c>
      <c r="L14" s="13">
        <f t="shared" si="5"/>
        <v>28500000</v>
      </c>
      <c r="M14" s="14">
        <f t="shared" si="6"/>
        <v>0</v>
      </c>
      <c r="N14" s="5" t="s">
        <v>130</v>
      </c>
      <c r="O14" s="13">
        <f t="shared" si="7"/>
        <v>26967228.140000001</v>
      </c>
      <c r="P14" s="14">
        <f t="shared" si="8"/>
        <v>0</v>
      </c>
      <c r="Q14" s="5" t="s">
        <v>130</v>
      </c>
      <c r="R14" s="13">
        <f t="shared" si="9"/>
        <v>9572228.1400000006</v>
      </c>
      <c r="S14" s="14">
        <f t="shared" si="10"/>
        <v>0</v>
      </c>
      <c r="T14" s="5" t="s">
        <v>130</v>
      </c>
    </row>
    <row r="15" spans="1:20" s="15" customFormat="1" ht="156.75" customHeight="1">
      <c r="A15" s="12" t="s">
        <v>18</v>
      </c>
      <c r="B15" s="4" t="s">
        <v>19</v>
      </c>
      <c r="C15" s="23">
        <v>157479806.47</v>
      </c>
      <c r="D15" s="13"/>
      <c r="E15" s="13"/>
      <c r="F15" s="13"/>
      <c r="G15" s="13"/>
      <c r="H15" s="13"/>
      <c r="I15" s="1">
        <v>203155999.19</v>
      </c>
      <c r="J15" s="1">
        <v>203155999.19</v>
      </c>
      <c r="K15" s="1">
        <v>191479474.62</v>
      </c>
      <c r="L15" s="13">
        <f t="shared" si="5"/>
        <v>-33999668.150000006</v>
      </c>
      <c r="M15" s="14">
        <f t="shared" si="6"/>
        <v>1.2158985898708032</v>
      </c>
      <c r="N15" s="5" t="s">
        <v>139</v>
      </c>
      <c r="O15" s="13">
        <f t="shared" si="7"/>
        <v>11676524.569999993</v>
      </c>
      <c r="P15" s="14">
        <f t="shared" si="8"/>
        <v>0.94252434278802855</v>
      </c>
      <c r="Q15" s="5" t="s">
        <v>138</v>
      </c>
      <c r="R15" s="13">
        <f t="shared" si="9"/>
        <v>11676524.569999993</v>
      </c>
      <c r="S15" s="14">
        <f t="shared" si="10"/>
        <v>0.94252434278802855</v>
      </c>
      <c r="T15" s="5" t="s">
        <v>138</v>
      </c>
    </row>
    <row r="16" spans="1:20" s="11" customFormat="1" ht="31.5" hidden="1">
      <c r="A16" s="7" t="s">
        <v>20</v>
      </c>
      <c r="B16" s="8" t="s">
        <v>21</v>
      </c>
      <c r="C16" s="9">
        <f>C17</f>
        <v>0</v>
      </c>
      <c r="D16" s="9">
        <f t="shared" ref="D16:K16" si="11">D17</f>
        <v>0</v>
      </c>
      <c r="E16" s="9">
        <f t="shared" si="11"/>
        <v>0</v>
      </c>
      <c r="F16" s="9">
        <f t="shared" si="11"/>
        <v>0</v>
      </c>
      <c r="G16" s="9">
        <f t="shared" si="11"/>
        <v>0</v>
      </c>
      <c r="H16" s="9">
        <f t="shared" si="11"/>
        <v>0</v>
      </c>
      <c r="I16" s="1">
        <v>0</v>
      </c>
      <c r="J16" s="1">
        <v>0</v>
      </c>
      <c r="K16" s="1">
        <f t="shared" si="11"/>
        <v>0</v>
      </c>
      <c r="L16" s="9">
        <f t="shared" si="5"/>
        <v>0</v>
      </c>
      <c r="M16" s="10" t="e">
        <f t="shared" si="6"/>
        <v>#DIV/0!</v>
      </c>
      <c r="N16" s="18"/>
      <c r="O16" s="9">
        <f t="shared" si="7"/>
        <v>0</v>
      </c>
      <c r="P16" s="10" t="e">
        <f t="shared" si="8"/>
        <v>#DIV/0!</v>
      </c>
      <c r="Q16" s="18"/>
      <c r="R16" s="9">
        <f t="shared" si="9"/>
        <v>0</v>
      </c>
      <c r="S16" s="14" t="e">
        <f t="shared" si="10"/>
        <v>#DIV/0!</v>
      </c>
      <c r="T16" s="18"/>
    </row>
    <row r="17" spans="1:20" s="15" customFormat="1" ht="31.5" hidden="1">
      <c r="A17" s="12" t="s">
        <v>22</v>
      </c>
      <c r="B17" s="4" t="s">
        <v>23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">
        <v>0</v>
      </c>
      <c r="J17" s="1">
        <v>0</v>
      </c>
      <c r="K17" s="1">
        <v>0</v>
      </c>
      <c r="L17" s="13">
        <f t="shared" si="5"/>
        <v>0</v>
      </c>
      <c r="M17" s="14" t="e">
        <f t="shared" si="6"/>
        <v>#DIV/0!</v>
      </c>
      <c r="N17" s="19"/>
      <c r="O17" s="13">
        <f t="shared" si="7"/>
        <v>0</v>
      </c>
      <c r="P17" s="14" t="e">
        <f t="shared" si="8"/>
        <v>#DIV/0!</v>
      </c>
      <c r="Q17" s="19"/>
      <c r="R17" s="9">
        <f t="shared" si="9"/>
        <v>0</v>
      </c>
      <c r="S17" s="14" t="e">
        <f t="shared" si="10"/>
        <v>#DIV/0!</v>
      </c>
      <c r="T17" s="19"/>
    </row>
    <row r="18" spans="1:20" s="11" customFormat="1" ht="63">
      <c r="A18" s="7" t="s">
        <v>24</v>
      </c>
      <c r="B18" s="8" t="s">
        <v>25</v>
      </c>
      <c r="C18" s="9">
        <f>SUM(C19:C20)</f>
        <v>24457739</v>
      </c>
      <c r="D18" s="9">
        <f t="shared" ref="D18:J18" si="12">SUM(D19:D20)</f>
        <v>0</v>
      </c>
      <c r="E18" s="9">
        <f t="shared" si="12"/>
        <v>0</v>
      </c>
      <c r="F18" s="9">
        <f t="shared" si="12"/>
        <v>0</v>
      </c>
      <c r="G18" s="9">
        <f t="shared" si="12"/>
        <v>0</v>
      </c>
      <c r="H18" s="9">
        <f t="shared" si="12"/>
        <v>0</v>
      </c>
      <c r="I18" s="9">
        <f t="shared" si="12"/>
        <v>34450500.950000003</v>
      </c>
      <c r="J18" s="9">
        <f t="shared" si="12"/>
        <v>34450500.950000003</v>
      </c>
      <c r="K18" s="17">
        <f t="shared" ref="K18" si="13">SUM(K19:K20)</f>
        <v>34338365.159999996</v>
      </c>
      <c r="L18" s="9">
        <f t="shared" si="5"/>
        <v>-9880626.1599999964</v>
      </c>
      <c r="M18" s="10">
        <f t="shared" si="6"/>
        <v>1.4039877177526507</v>
      </c>
      <c r="N18" s="18"/>
      <c r="O18" s="9">
        <f t="shared" si="7"/>
        <v>112135.79000000656</v>
      </c>
      <c r="P18" s="10">
        <f t="shared" si="8"/>
        <v>0.99674501714321206</v>
      </c>
      <c r="Q18" s="18"/>
      <c r="R18" s="9">
        <f t="shared" si="9"/>
        <v>112135.79000000656</v>
      </c>
      <c r="S18" s="10">
        <f t="shared" si="10"/>
        <v>0.99674501714321206</v>
      </c>
      <c r="T18" s="18"/>
    </row>
    <row r="19" spans="1:20" s="15" customFormat="1">
      <c r="A19" s="2" t="s">
        <v>26</v>
      </c>
      <c r="B19" s="4" t="s">
        <v>102</v>
      </c>
      <c r="C19" s="23">
        <v>30000</v>
      </c>
      <c r="D19" s="13"/>
      <c r="E19" s="13"/>
      <c r="F19" s="13"/>
      <c r="G19" s="13"/>
      <c r="H19" s="13"/>
      <c r="I19" s="1">
        <v>30000</v>
      </c>
      <c r="J19" s="1">
        <v>30000</v>
      </c>
      <c r="K19" s="1">
        <v>30000</v>
      </c>
      <c r="L19" s="13">
        <v>0</v>
      </c>
      <c r="M19" s="14">
        <f t="shared" si="6"/>
        <v>1</v>
      </c>
      <c r="N19" s="20"/>
      <c r="O19" s="13">
        <f t="shared" si="7"/>
        <v>0</v>
      </c>
      <c r="P19" s="14">
        <f t="shared" si="8"/>
        <v>1</v>
      </c>
      <c r="Q19" s="20"/>
      <c r="R19" s="13">
        <f t="shared" si="9"/>
        <v>0</v>
      </c>
      <c r="S19" s="14">
        <f t="shared" si="10"/>
        <v>1</v>
      </c>
      <c r="T19" s="20"/>
    </row>
    <row r="20" spans="1:20" s="15" customFormat="1" ht="78.75">
      <c r="A20" s="2" t="s">
        <v>100</v>
      </c>
      <c r="B20" s="3" t="s">
        <v>101</v>
      </c>
      <c r="C20" s="23">
        <v>24427739</v>
      </c>
      <c r="D20" s="13"/>
      <c r="E20" s="13"/>
      <c r="F20" s="13"/>
      <c r="G20" s="13"/>
      <c r="H20" s="13"/>
      <c r="I20" s="1">
        <v>34420500.950000003</v>
      </c>
      <c r="J20" s="1">
        <v>34420500.950000003</v>
      </c>
      <c r="K20" s="1">
        <v>34308365.159999996</v>
      </c>
      <c r="L20" s="13">
        <f t="shared" si="5"/>
        <v>-9880626.1599999964</v>
      </c>
      <c r="M20" s="14">
        <f t="shared" si="6"/>
        <v>1.4044838599266185</v>
      </c>
      <c r="N20" s="26" t="s">
        <v>156</v>
      </c>
      <c r="O20" s="13">
        <f t="shared" ref="O20" si="14">I20-K20</f>
        <v>112135.79000000656</v>
      </c>
      <c r="P20" s="14">
        <f t="shared" ref="P20" si="15">K20/I20</f>
        <v>0.99674218018607874</v>
      </c>
      <c r="Q20" s="21"/>
      <c r="R20" s="13">
        <f t="shared" si="9"/>
        <v>112135.79000000656</v>
      </c>
      <c r="S20" s="14">
        <f t="shared" si="10"/>
        <v>0.99674218018607874</v>
      </c>
      <c r="T20" s="21"/>
    </row>
    <row r="21" spans="1:20" s="11" customFormat="1" ht="31.5">
      <c r="A21" s="7" t="s">
        <v>27</v>
      </c>
      <c r="B21" s="8" t="s">
        <v>28</v>
      </c>
      <c r="C21" s="9">
        <f>SUM(C22:H28)</f>
        <v>66921354.719999999</v>
      </c>
      <c r="D21" s="9">
        <f t="shared" ref="D21:H21" si="16">SUM(D22:I28)</f>
        <v>150231681.68000001</v>
      </c>
      <c r="E21" s="9">
        <f t="shared" si="16"/>
        <v>300463363.36000001</v>
      </c>
      <c r="F21" s="9">
        <f t="shared" si="16"/>
        <v>448955638.43000001</v>
      </c>
      <c r="G21" s="9">
        <f t="shared" si="16"/>
        <v>367384718.08000004</v>
      </c>
      <c r="H21" s="9">
        <f t="shared" si="16"/>
        <v>367384727.89533585</v>
      </c>
      <c r="I21" s="9">
        <f>SUM(I22:I28)</f>
        <v>150231681.68000001</v>
      </c>
      <c r="J21" s="9">
        <f>SUM(J22:J28)</f>
        <v>150231681.68000001</v>
      </c>
      <c r="K21" s="9">
        <f>SUM(K22:K28)</f>
        <v>148492275.06999999</v>
      </c>
      <c r="L21" s="9">
        <f t="shared" si="5"/>
        <v>-81570920.349999994</v>
      </c>
      <c r="M21" s="10">
        <f t="shared" si="6"/>
        <v>2.218907188763497</v>
      </c>
      <c r="N21" s="18"/>
      <c r="O21" s="9">
        <f t="shared" si="7"/>
        <v>1739406.6100000143</v>
      </c>
      <c r="P21" s="10">
        <f t="shared" si="8"/>
        <v>0.98842183891873736</v>
      </c>
      <c r="Q21" s="18"/>
      <c r="R21" s="9">
        <f t="shared" si="9"/>
        <v>1739406.6100000143</v>
      </c>
      <c r="S21" s="10">
        <f t="shared" si="10"/>
        <v>0.98842183891873736</v>
      </c>
      <c r="T21" s="18"/>
    </row>
    <row r="22" spans="1:20" s="15" customFormat="1" ht="96.75" customHeight="1">
      <c r="A22" s="12" t="s">
        <v>128</v>
      </c>
      <c r="B22" s="4" t="s">
        <v>129</v>
      </c>
      <c r="C22" s="24">
        <v>0</v>
      </c>
      <c r="D22" s="13"/>
      <c r="E22" s="13"/>
      <c r="F22" s="13"/>
      <c r="G22" s="13"/>
      <c r="H22" s="13"/>
      <c r="I22" s="1">
        <v>2472309.16</v>
      </c>
      <c r="J22" s="1">
        <v>2472309.16</v>
      </c>
      <c r="K22" s="1">
        <v>2172769.7599999998</v>
      </c>
      <c r="L22" s="13">
        <f t="shared" ref="L22" si="17">C22-K22</f>
        <v>-2172769.7599999998</v>
      </c>
      <c r="M22" s="47" t="str">
        <f>IF(C22=0,"--",K22/C22)</f>
        <v>--</v>
      </c>
      <c r="N22" s="5" t="s">
        <v>152</v>
      </c>
      <c r="O22" s="13">
        <f t="shared" ref="O22:O23" si="18">I22-K22</f>
        <v>299539.40000000037</v>
      </c>
      <c r="P22" s="14">
        <f t="shared" ref="P22:P23" si="19">K22/I22</f>
        <v>0.87884225611978062</v>
      </c>
      <c r="Q22" s="5" t="s">
        <v>157</v>
      </c>
      <c r="R22" s="13">
        <f t="shared" ref="R22:R23" si="20">J22-K22</f>
        <v>299539.40000000037</v>
      </c>
      <c r="S22" s="14">
        <f t="shared" ref="S22:S23" si="21">K22/J22</f>
        <v>0.87884225611978062</v>
      </c>
      <c r="T22" s="5" t="s">
        <v>157</v>
      </c>
    </row>
    <row r="23" spans="1:20" s="15" customFormat="1" ht="130.5" customHeight="1">
      <c r="A23" s="12" t="s">
        <v>29</v>
      </c>
      <c r="B23" s="4" t="s">
        <v>30</v>
      </c>
      <c r="C23" s="24">
        <v>6109426.9900000002</v>
      </c>
      <c r="D23" s="13"/>
      <c r="E23" s="13"/>
      <c r="F23" s="13"/>
      <c r="G23" s="13"/>
      <c r="H23" s="13"/>
      <c r="I23" s="1">
        <v>6626141.6900000004</v>
      </c>
      <c r="J23" s="1">
        <v>6626141.6900000004</v>
      </c>
      <c r="K23" s="1">
        <v>5347595.25</v>
      </c>
      <c r="L23" s="13">
        <f t="shared" si="5"/>
        <v>761831.74000000022</v>
      </c>
      <c r="M23" s="14">
        <f t="shared" si="6"/>
        <v>0.87530225972959863</v>
      </c>
      <c r="N23" s="5" t="s">
        <v>136</v>
      </c>
      <c r="O23" s="13">
        <f t="shared" si="18"/>
        <v>1278546.4400000004</v>
      </c>
      <c r="P23" s="14">
        <f t="shared" si="19"/>
        <v>0.80704511013859703</v>
      </c>
      <c r="Q23" s="5" t="s">
        <v>136</v>
      </c>
      <c r="R23" s="13">
        <f t="shared" si="20"/>
        <v>1278546.4400000004</v>
      </c>
      <c r="S23" s="14">
        <f t="shared" si="21"/>
        <v>0.80704511013859703</v>
      </c>
      <c r="T23" s="5" t="s">
        <v>136</v>
      </c>
    </row>
    <row r="24" spans="1:20" s="15" customFormat="1" ht="166.5" customHeight="1">
      <c r="A24" s="12" t="s">
        <v>31</v>
      </c>
      <c r="B24" s="4" t="s">
        <v>32</v>
      </c>
      <c r="C24" s="23">
        <v>0</v>
      </c>
      <c r="D24" s="13"/>
      <c r="E24" s="13"/>
      <c r="F24" s="13"/>
      <c r="G24" s="13"/>
      <c r="H24" s="13"/>
      <c r="I24" s="1">
        <v>10702393.460000001</v>
      </c>
      <c r="J24" s="1">
        <v>10702393.460000001</v>
      </c>
      <c r="K24" s="1">
        <v>10702393.460000001</v>
      </c>
      <c r="L24" s="13">
        <f t="shared" si="5"/>
        <v>-10702393.460000001</v>
      </c>
      <c r="M24" s="47" t="str">
        <f>IF(C24=0,"--",K24/C24)</f>
        <v>--</v>
      </c>
      <c r="N24" s="5" t="s">
        <v>140</v>
      </c>
      <c r="O24" s="13">
        <f t="shared" si="7"/>
        <v>0</v>
      </c>
      <c r="P24" s="14">
        <f t="shared" si="8"/>
        <v>1</v>
      </c>
      <c r="Q24" s="48"/>
      <c r="R24" s="13">
        <f t="shared" si="9"/>
        <v>0</v>
      </c>
      <c r="S24" s="14">
        <f t="shared" si="10"/>
        <v>1</v>
      </c>
      <c r="T24" s="30"/>
    </row>
    <row r="25" spans="1:20" s="15" customFormat="1">
      <c r="A25" s="12" t="s">
        <v>33</v>
      </c>
      <c r="B25" s="4" t="s">
        <v>34</v>
      </c>
      <c r="C25" s="23">
        <v>10000</v>
      </c>
      <c r="D25" s="13"/>
      <c r="E25" s="13"/>
      <c r="F25" s="13"/>
      <c r="G25" s="13"/>
      <c r="H25" s="13"/>
      <c r="I25" s="1">
        <v>10000</v>
      </c>
      <c r="J25" s="1">
        <v>10000</v>
      </c>
      <c r="K25" s="1">
        <v>10000</v>
      </c>
      <c r="L25" s="13">
        <f t="shared" si="5"/>
        <v>0</v>
      </c>
      <c r="M25" s="14">
        <f t="shared" si="6"/>
        <v>1</v>
      </c>
      <c r="N25" s="20"/>
      <c r="O25" s="13">
        <f t="shared" si="7"/>
        <v>0</v>
      </c>
      <c r="P25" s="14">
        <f t="shared" si="8"/>
        <v>1</v>
      </c>
      <c r="Q25" s="20"/>
      <c r="R25" s="13">
        <f t="shared" si="9"/>
        <v>0</v>
      </c>
      <c r="S25" s="14">
        <f t="shared" si="10"/>
        <v>1</v>
      </c>
      <c r="T25" s="20"/>
    </row>
    <row r="26" spans="1:20" s="15" customFormat="1" ht="78.75">
      <c r="A26" s="12" t="s">
        <v>107</v>
      </c>
      <c r="B26" s="4" t="s">
        <v>108</v>
      </c>
      <c r="C26" s="23">
        <v>1827976.81</v>
      </c>
      <c r="D26" s="13"/>
      <c r="E26" s="13"/>
      <c r="F26" s="13"/>
      <c r="G26" s="13"/>
      <c r="H26" s="13"/>
      <c r="I26" s="1">
        <v>9139884.0500000007</v>
      </c>
      <c r="J26" s="1">
        <v>9139884.0500000007</v>
      </c>
      <c r="K26" s="1">
        <v>9015761.2799999993</v>
      </c>
      <c r="L26" s="13">
        <f t="shared" si="5"/>
        <v>-7187784.4699999988</v>
      </c>
      <c r="M26" s="47">
        <f>IF(C26=0,"-",K26/C26)</f>
        <v>4.9320982797369286</v>
      </c>
      <c r="N26" s="5" t="s">
        <v>153</v>
      </c>
      <c r="O26" s="13">
        <f t="shared" si="7"/>
        <v>124122.77000000142</v>
      </c>
      <c r="P26" s="14">
        <f t="shared" si="8"/>
        <v>0.98641965594738579</v>
      </c>
      <c r="Q26" s="19"/>
      <c r="R26" s="13">
        <f t="shared" si="9"/>
        <v>124122.77000000142</v>
      </c>
      <c r="S26" s="14">
        <f t="shared" si="10"/>
        <v>0.98641965594738579</v>
      </c>
      <c r="T26" s="19"/>
    </row>
    <row r="27" spans="1:20" s="15" customFormat="1" ht="105" customHeight="1">
      <c r="A27" s="12" t="s">
        <v>35</v>
      </c>
      <c r="B27" s="4" t="s">
        <v>36</v>
      </c>
      <c r="C27" s="23">
        <v>57747901.759999998</v>
      </c>
      <c r="D27" s="13"/>
      <c r="E27" s="13"/>
      <c r="F27" s="13"/>
      <c r="G27" s="13"/>
      <c r="H27" s="13"/>
      <c r="I27" s="1">
        <v>120105853.32000001</v>
      </c>
      <c r="J27" s="1">
        <v>120105853.32000001</v>
      </c>
      <c r="K27" s="1">
        <v>120105853.31999999</v>
      </c>
      <c r="L27" s="13">
        <f t="shared" si="5"/>
        <v>-62357951.559999995</v>
      </c>
      <c r="M27" s="14">
        <f t="shared" si="6"/>
        <v>2.0798306026625752</v>
      </c>
      <c r="N27" s="26" t="s">
        <v>154</v>
      </c>
      <c r="O27" s="13">
        <f t="shared" si="7"/>
        <v>0</v>
      </c>
      <c r="P27" s="14">
        <f t="shared" si="8"/>
        <v>0.99999999999999989</v>
      </c>
      <c r="Q27" s="21"/>
      <c r="R27" s="13">
        <f t="shared" si="9"/>
        <v>0</v>
      </c>
      <c r="S27" s="14">
        <f t="shared" si="10"/>
        <v>0.99999999999999989</v>
      </c>
      <c r="T27" s="21"/>
    </row>
    <row r="28" spans="1:20" s="15" customFormat="1" ht="78.75">
      <c r="A28" s="12" t="s">
        <v>37</v>
      </c>
      <c r="B28" s="4" t="s">
        <v>38</v>
      </c>
      <c r="C28" s="23">
        <v>1226049.1600000001</v>
      </c>
      <c r="D28" s="13"/>
      <c r="E28" s="13"/>
      <c r="F28" s="13"/>
      <c r="G28" s="13"/>
      <c r="H28" s="13"/>
      <c r="I28" s="1">
        <v>1175100.0000000002</v>
      </c>
      <c r="J28" s="1">
        <v>1175100.0000000002</v>
      </c>
      <c r="K28" s="1">
        <v>1137902</v>
      </c>
      <c r="L28" s="13">
        <f t="shared" si="5"/>
        <v>88147.160000000149</v>
      </c>
      <c r="M28" s="14">
        <f t="shared" si="6"/>
        <v>0.92810470992859684</v>
      </c>
      <c r="N28" s="5" t="s">
        <v>131</v>
      </c>
      <c r="O28" s="13">
        <f t="shared" si="7"/>
        <v>37198.000000000233</v>
      </c>
      <c r="P28" s="14">
        <f t="shared" si="8"/>
        <v>0.96834482171730041</v>
      </c>
      <c r="Q28" s="19"/>
      <c r="R28" s="13">
        <f t="shared" si="9"/>
        <v>37198.000000000233</v>
      </c>
      <c r="S28" s="14">
        <f t="shared" si="10"/>
        <v>0.96834482171730041</v>
      </c>
      <c r="T28" s="19"/>
    </row>
    <row r="29" spans="1:20" s="11" customFormat="1" ht="47.25">
      <c r="A29" s="7" t="s">
        <v>39</v>
      </c>
      <c r="B29" s="8" t="s">
        <v>40</v>
      </c>
      <c r="C29" s="9">
        <f>SUM(C30:C33)</f>
        <v>58043525.109999999</v>
      </c>
      <c r="D29" s="9">
        <f t="shared" ref="D29:K29" si="22">SUM(D30:D33)</f>
        <v>0</v>
      </c>
      <c r="E29" s="9">
        <f t="shared" si="22"/>
        <v>0</v>
      </c>
      <c r="F29" s="9">
        <f t="shared" si="22"/>
        <v>0</v>
      </c>
      <c r="G29" s="9">
        <f t="shared" si="22"/>
        <v>0</v>
      </c>
      <c r="H29" s="9">
        <f t="shared" si="22"/>
        <v>0</v>
      </c>
      <c r="I29" s="9">
        <f t="shared" si="22"/>
        <v>390970292.13999999</v>
      </c>
      <c r="J29" s="9">
        <f t="shared" si="22"/>
        <v>390141927.45999998</v>
      </c>
      <c r="K29" s="9">
        <f t="shared" si="22"/>
        <v>388364379.12</v>
      </c>
      <c r="L29" s="9">
        <f t="shared" si="5"/>
        <v>-330320854.00999999</v>
      </c>
      <c r="M29" s="10">
        <f t="shared" si="6"/>
        <v>6.6909164869638635</v>
      </c>
      <c r="N29" s="18"/>
      <c r="O29" s="9">
        <f t="shared" si="7"/>
        <v>2605913.0199999809</v>
      </c>
      <c r="P29" s="10">
        <f t="shared" si="8"/>
        <v>0.99333475439850849</v>
      </c>
      <c r="Q29" s="18"/>
      <c r="R29" s="9">
        <f t="shared" si="9"/>
        <v>1777548.3399999738</v>
      </c>
      <c r="S29" s="10">
        <f t="shared" si="10"/>
        <v>0.99544384180502565</v>
      </c>
      <c r="T29" s="18"/>
    </row>
    <row r="30" spans="1:20" s="15" customFormat="1" ht="99" customHeight="1">
      <c r="A30" s="12" t="s">
        <v>41</v>
      </c>
      <c r="B30" s="4" t="s">
        <v>42</v>
      </c>
      <c r="C30" s="23">
        <v>17000000</v>
      </c>
      <c r="D30" s="13"/>
      <c r="E30" s="13"/>
      <c r="F30" s="13"/>
      <c r="G30" s="13"/>
      <c r="H30" s="13"/>
      <c r="I30" s="1">
        <v>294001644.45999998</v>
      </c>
      <c r="J30" s="1">
        <v>294001644.45999998</v>
      </c>
      <c r="K30" s="1">
        <v>293016470.04000002</v>
      </c>
      <c r="L30" s="13">
        <f t="shared" si="5"/>
        <v>-276016470.04000002</v>
      </c>
      <c r="M30" s="14">
        <f t="shared" si="6"/>
        <v>17.236262943529415</v>
      </c>
      <c r="N30" s="5" t="s">
        <v>151</v>
      </c>
      <c r="O30" s="13">
        <f t="shared" si="7"/>
        <v>985174.41999995708</v>
      </c>
      <c r="P30" s="14">
        <f t="shared" si="8"/>
        <v>0.9966490853416502</v>
      </c>
      <c r="Q30" s="19"/>
      <c r="R30" s="13">
        <f t="shared" si="9"/>
        <v>985174.41999995708</v>
      </c>
      <c r="S30" s="14">
        <f t="shared" si="10"/>
        <v>0.9966490853416502</v>
      </c>
      <c r="T30" s="19"/>
    </row>
    <row r="31" spans="1:20" s="15" customFormat="1" ht="126">
      <c r="A31" s="12" t="s">
        <v>43</v>
      </c>
      <c r="B31" s="4" t="s">
        <v>44</v>
      </c>
      <c r="C31" s="23">
        <v>2069813.03</v>
      </c>
      <c r="D31" s="13"/>
      <c r="E31" s="13"/>
      <c r="F31" s="13"/>
      <c r="G31" s="13"/>
      <c r="H31" s="13"/>
      <c r="I31" s="1">
        <v>22593112.940000001</v>
      </c>
      <c r="J31" s="1">
        <v>22593112.940000001</v>
      </c>
      <c r="K31" s="1">
        <v>21850739.02</v>
      </c>
      <c r="L31" s="13">
        <f t="shared" si="5"/>
        <v>-19780925.989999998</v>
      </c>
      <c r="M31" s="14">
        <f t="shared" si="6"/>
        <v>10.556866104954416</v>
      </c>
      <c r="N31" s="5" t="s">
        <v>141</v>
      </c>
      <c r="O31" s="13">
        <f t="shared" si="7"/>
        <v>742373.92000000179</v>
      </c>
      <c r="P31" s="14">
        <f t="shared" si="8"/>
        <v>0.96714158327931588</v>
      </c>
      <c r="Q31" s="19"/>
      <c r="R31" s="13">
        <f t="shared" si="9"/>
        <v>742373.92000000179</v>
      </c>
      <c r="S31" s="14">
        <f t="shared" si="10"/>
        <v>0.96714158327931588</v>
      </c>
      <c r="T31" s="19"/>
    </row>
    <row r="32" spans="1:20" s="15" customFormat="1" ht="110.25">
      <c r="A32" s="12" t="s">
        <v>45</v>
      </c>
      <c r="B32" s="4" t="s">
        <v>46</v>
      </c>
      <c r="C32" s="24">
        <v>38663712.079999998</v>
      </c>
      <c r="D32" s="13"/>
      <c r="E32" s="13"/>
      <c r="F32" s="13"/>
      <c r="G32" s="13"/>
      <c r="H32" s="13"/>
      <c r="I32" s="1">
        <v>74265534.739999995</v>
      </c>
      <c r="J32" s="1">
        <v>73437170.060000002</v>
      </c>
      <c r="K32" s="1">
        <v>73437170.060000002</v>
      </c>
      <c r="L32" s="13">
        <f t="shared" si="5"/>
        <v>-34773457.980000004</v>
      </c>
      <c r="M32" s="14">
        <f t="shared" si="6"/>
        <v>1.8993822917998515</v>
      </c>
      <c r="N32" s="5" t="s">
        <v>158</v>
      </c>
      <c r="O32" s="13">
        <f t="shared" si="7"/>
        <v>828364.67999999225</v>
      </c>
      <c r="P32" s="14">
        <f t="shared" si="8"/>
        <v>0.98884590701595221</v>
      </c>
      <c r="Q32" s="19"/>
      <c r="R32" s="13">
        <f t="shared" si="9"/>
        <v>0</v>
      </c>
      <c r="S32" s="14">
        <f t="shared" si="10"/>
        <v>1</v>
      </c>
      <c r="T32" s="19"/>
    </row>
    <row r="33" spans="1:20" s="15" customFormat="1" ht="94.5">
      <c r="A33" s="12" t="s">
        <v>47</v>
      </c>
      <c r="B33" s="4" t="s">
        <v>48</v>
      </c>
      <c r="C33" s="23">
        <v>310000</v>
      </c>
      <c r="D33" s="13"/>
      <c r="E33" s="13"/>
      <c r="F33" s="13"/>
      <c r="G33" s="13"/>
      <c r="H33" s="13"/>
      <c r="I33" s="1">
        <v>110000</v>
      </c>
      <c r="J33" s="1">
        <v>110000</v>
      </c>
      <c r="K33" s="1">
        <v>60000</v>
      </c>
      <c r="L33" s="13">
        <f t="shared" si="5"/>
        <v>250000</v>
      </c>
      <c r="M33" s="14">
        <f t="shared" si="6"/>
        <v>0.19354838709677419</v>
      </c>
      <c r="N33" s="5" t="s">
        <v>132</v>
      </c>
      <c r="O33" s="13">
        <f>I33-K33</f>
        <v>50000</v>
      </c>
      <c r="P33" s="14">
        <f t="shared" si="8"/>
        <v>0.54545454545454541</v>
      </c>
      <c r="Q33" s="49" t="s">
        <v>132</v>
      </c>
      <c r="R33" s="13">
        <f t="shared" si="9"/>
        <v>50000</v>
      </c>
      <c r="S33" s="14">
        <f t="shared" si="10"/>
        <v>0.54545454545454541</v>
      </c>
      <c r="T33" s="36" t="s">
        <v>132</v>
      </c>
    </row>
    <row r="34" spans="1:20" s="11" customFormat="1" ht="31.5">
      <c r="A34" s="7" t="s">
        <v>49</v>
      </c>
      <c r="B34" s="8" t="s">
        <v>50</v>
      </c>
      <c r="C34" s="9">
        <f>C35</f>
        <v>8270000</v>
      </c>
      <c r="D34" s="9">
        <f t="shared" ref="D34:K34" si="23">D35</f>
        <v>0</v>
      </c>
      <c r="E34" s="9">
        <f t="shared" si="23"/>
        <v>0</v>
      </c>
      <c r="F34" s="9">
        <f t="shared" si="23"/>
        <v>0</v>
      </c>
      <c r="G34" s="9">
        <f t="shared" si="23"/>
        <v>0</v>
      </c>
      <c r="H34" s="9">
        <f t="shared" si="23"/>
        <v>0</v>
      </c>
      <c r="I34" s="9">
        <f t="shared" si="23"/>
        <v>6208600</v>
      </c>
      <c r="J34" s="9">
        <f t="shared" si="23"/>
        <v>6208600</v>
      </c>
      <c r="K34" s="9">
        <f t="shared" si="23"/>
        <v>6208080</v>
      </c>
      <c r="L34" s="9">
        <f t="shared" si="5"/>
        <v>2061920</v>
      </c>
      <c r="M34" s="10">
        <f t="shared" si="6"/>
        <v>0.7506747279322854</v>
      </c>
      <c r="N34" s="18"/>
      <c r="O34" s="9">
        <f t="shared" si="7"/>
        <v>520</v>
      </c>
      <c r="P34" s="10">
        <f t="shared" si="8"/>
        <v>0.9999162452082595</v>
      </c>
      <c r="Q34" s="18"/>
      <c r="R34" s="9">
        <f t="shared" si="9"/>
        <v>520</v>
      </c>
      <c r="S34" s="10">
        <f t="shared" si="10"/>
        <v>0.9999162452082595</v>
      </c>
      <c r="T34" s="18"/>
    </row>
    <row r="35" spans="1:20" s="15" customFormat="1" ht="78.75">
      <c r="A35" s="12" t="s">
        <v>51</v>
      </c>
      <c r="B35" s="4" t="s">
        <v>52</v>
      </c>
      <c r="C35" s="1">
        <v>8270000</v>
      </c>
      <c r="D35" s="13"/>
      <c r="E35" s="13"/>
      <c r="F35" s="13"/>
      <c r="G35" s="13"/>
      <c r="H35" s="13"/>
      <c r="I35" s="1">
        <v>6208600</v>
      </c>
      <c r="J35" s="1">
        <v>6208600</v>
      </c>
      <c r="K35" s="1">
        <v>6208080</v>
      </c>
      <c r="L35" s="13">
        <f t="shared" si="5"/>
        <v>2061920</v>
      </c>
      <c r="M35" s="14">
        <f>K35/C35</f>
        <v>0.7506747279322854</v>
      </c>
      <c r="N35" s="5" t="s">
        <v>142</v>
      </c>
      <c r="O35" s="13">
        <f t="shared" si="7"/>
        <v>520</v>
      </c>
      <c r="P35" s="14">
        <f t="shared" si="8"/>
        <v>0.9999162452082595</v>
      </c>
      <c r="Q35" s="19"/>
      <c r="R35" s="13">
        <f t="shared" si="9"/>
        <v>520</v>
      </c>
      <c r="S35" s="14">
        <f t="shared" si="10"/>
        <v>0.9999162452082595</v>
      </c>
      <c r="T35" s="19"/>
    </row>
    <row r="36" spans="1:20" s="11" customFormat="1">
      <c r="A36" s="7" t="s">
        <v>53</v>
      </c>
      <c r="B36" s="8" t="s">
        <v>54</v>
      </c>
      <c r="C36" s="9">
        <f>SUM(C37:C42)</f>
        <v>978411537.44000006</v>
      </c>
      <c r="D36" s="9">
        <f t="shared" ref="D36:K36" si="24">SUM(D37:D42)</f>
        <v>0</v>
      </c>
      <c r="E36" s="9">
        <f t="shared" si="24"/>
        <v>0</v>
      </c>
      <c r="F36" s="9">
        <f t="shared" si="24"/>
        <v>0</v>
      </c>
      <c r="G36" s="9">
        <f t="shared" si="24"/>
        <v>0</v>
      </c>
      <c r="H36" s="9">
        <f t="shared" si="24"/>
        <v>0</v>
      </c>
      <c r="I36" s="9">
        <f t="shared" si="24"/>
        <v>1054602552.2700001</v>
      </c>
      <c r="J36" s="9">
        <f t="shared" si="24"/>
        <v>1053822142.38</v>
      </c>
      <c r="K36" s="9">
        <f t="shared" si="24"/>
        <v>1053405985.11</v>
      </c>
      <c r="L36" s="9">
        <f t="shared" si="5"/>
        <v>-74994447.669999957</v>
      </c>
      <c r="M36" s="10">
        <f t="shared" si="6"/>
        <v>1.0766491857467482</v>
      </c>
      <c r="N36" s="18"/>
      <c r="O36" s="9">
        <f t="shared" si="7"/>
        <v>1196567.1600000858</v>
      </c>
      <c r="P36" s="10">
        <f t="shared" si="8"/>
        <v>0.99886538567783234</v>
      </c>
      <c r="Q36" s="18"/>
      <c r="R36" s="9">
        <f t="shared" si="9"/>
        <v>416157.26999998093</v>
      </c>
      <c r="S36" s="10">
        <f t="shared" si="10"/>
        <v>0.99960509724244351</v>
      </c>
      <c r="T36" s="18"/>
    </row>
    <row r="37" spans="1:20" s="15" customFormat="1">
      <c r="A37" s="12" t="s">
        <v>55</v>
      </c>
      <c r="B37" s="4" t="s">
        <v>56</v>
      </c>
      <c r="C37" s="23">
        <v>100506510.61</v>
      </c>
      <c r="D37" s="13"/>
      <c r="E37" s="13"/>
      <c r="F37" s="13"/>
      <c r="G37" s="13"/>
      <c r="H37" s="13"/>
      <c r="I37" s="1">
        <v>101800670.17999999</v>
      </c>
      <c r="J37" s="1">
        <v>101800670.17999999</v>
      </c>
      <c r="K37" s="1">
        <v>101800670.17999999</v>
      </c>
      <c r="L37" s="13">
        <f t="shared" si="5"/>
        <v>-1294159.5699999928</v>
      </c>
      <c r="M37" s="14">
        <f t="shared" si="6"/>
        <v>1.0128763754919499</v>
      </c>
      <c r="N37" s="21"/>
      <c r="O37" s="13">
        <f t="shared" si="7"/>
        <v>0</v>
      </c>
      <c r="P37" s="14">
        <f t="shared" si="8"/>
        <v>1</v>
      </c>
      <c r="Q37" s="21"/>
      <c r="R37" s="13">
        <f t="shared" si="9"/>
        <v>0</v>
      </c>
      <c r="S37" s="14">
        <f t="shared" si="10"/>
        <v>1</v>
      </c>
      <c r="T37" s="21"/>
    </row>
    <row r="38" spans="1:20" s="15" customFormat="1" ht="155.25" customHeight="1">
      <c r="A38" s="12" t="s">
        <v>57</v>
      </c>
      <c r="B38" s="4" t="s">
        <v>58</v>
      </c>
      <c r="C38" s="23">
        <v>804623773.56000006</v>
      </c>
      <c r="D38" s="13"/>
      <c r="E38" s="13"/>
      <c r="F38" s="13"/>
      <c r="G38" s="13"/>
      <c r="H38" s="13"/>
      <c r="I38" s="1">
        <v>877370601.03000009</v>
      </c>
      <c r="J38" s="1">
        <v>876590191.13999999</v>
      </c>
      <c r="K38" s="1">
        <v>876590191.13999999</v>
      </c>
      <c r="L38" s="13">
        <f t="shared" si="5"/>
        <v>-71966417.579999924</v>
      </c>
      <c r="M38" s="14">
        <f t="shared" si="6"/>
        <v>1.0894410778612589</v>
      </c>
      <c r="N38" s="26" t="s">
        <v>159</v>
      </c>
      <c r="O38" s="13">
        <f t="shared" si="7"/>
        <v>780409.8900001049</v>
      </c>
      <c r="P38" s="14">
        <f t="shared" si="8"/>
        <v>0.99911051283336372</v>
      </c>
      <c r="Q38" s="21"/>
      <c r="R38" s="13">
        <f t="shared" si="9"/>
        <v>0</v>
      </c>
      <c r="S38" s="14">
        <f t="shared" si="10"/>
        <v>1</v>
      </c>
      <c r="T38" s="21"/>
    </row>
    <row r="39" spans="1:20" s="15" customFormat="1" ht="63">
      <c r="A39" s="12" t="s">
        <v>59</v>
      </c>
      <c r="B39" s="4" t="s">
        <v>60</v>
      </c>
      <c r="C39" s="23">
        <v>39337611</v>
      </c>
      <c r="D39" s="13"/>
      <c r="E39" s="13"/>
      <c r="F39" s="13"/>
      <c r="G39" s="13"/>
      <c r="H39" s="13"/>
      <c r="I39" s="1">
        <v>42641657.32</v>
      </c>
      <c r="J39" s="1">
        <v>42641657.32</v>
      </c>
      <c r="K39" s="1">
        <v>42603978.450000003</v>
      </c>
      <c r="L39" s="13">
        <f t="shared" si="5"/>
        <v>-3266367.450000003</v>
      </c>
      <c r="M39" s="14">
        <f t="shared" si="6"/>
        <v>1.0830342099320673</v>
      </c>
      <c r="N39" s="5" t="s">
        <v>143</v>
      </c>
      <c r="O39" s="13">
        <f t="shared" si="7"/>
        <v>37678.869999997318</v>
      </c>
      <c r="P39" s="14">
        <f t="shared" si="8"/>
        <v>0.99911638354679233</v>
      </c>
      <c r="Q39" s="19"/>
      <c r="R39" s="13">
        <f t="shared" si="9"/>
        <v>37678.869999997318</v>
      </c>
      <c r="S39" s="14">
        <f t="shared" si="10"/>
        <v>0.99911638354679233</v>
      </c>
      <c r="T39" s="19"/>
    </row>
    <row r="40" spans="1:20" s="15" customFormat="1" ht="78.75">
      <c r="A40" s="12" t="s">
        <v>61</v>
      </c>
      <c r="B40" s="4" t="s">
        <v>62</v>
      </c>
      <c r="C40" s="23">
        <v>514000</v>
      </c>
      <c r="D40" s="13"/>
      <c r="E40" s="13"/>
      <c r="F40" s="13"/>
      <c r="G40" s="13"/>
      <c r="H40" s="13"/>
      <c r="I40" s="1">
        <v>400060</v>
      </c>
      <c r="J40" s="1">
        <v>400060</v>
      </c>
      <c r="K40" s="1">
        <v>399293</v>
      </c>
      <c r="L40" s="13">
        <f t="shared" si="5"/>
        <v>114707</v>
      </c>
      <c r="M40" s="14">
        <f t="shared" si="6"/>
        <v>0.77683463035019451</v>
      </c>
      <c r="N40" s="5" t="s">
        <v>144</v>
      </c>
      <c r="O40" s="13">
        <f t="shared" si="7"/>
        <v>767</v>
      </c>
      <c r="P40" s="14">
        <f t="shared" si="8"/>
        <v>0.99808278758186275</v>
      </c>
      <c r="Q40" s="20"/>
      <c r="R40" s="13">
        <f t="shared" si="9"/>
        <v>767</v>
      </c>
      <c r="S40" s="14">
        <f t="shared" si="10"/>
        <v>0.99808278758186275</v>
      </c>
      <c r="T40" s="20"/>
    </row>
    <row r="41" spans="1:20" s="15" customFormat="1">
      <c r="A41" s="12" t="s">
        <v>63</v>
      </c>
      <c r="B41" s="4" t="s">
        <v>64</v>
      </c>
      <c r="C41" s="23">
        <v>1480000</v>
      </c>
      <c r="D41" s="13"/>
      <c r="E41" s="13"/>
      <c r="F41" s="13"/>
      <c r="G41" s="13"/>
      <c r="H41" s="13"/>
      <c r="I41" s="1">
        <v>1480000</v>
      </c>
      <c r="J41" s="1">
        <v>1480000</v>
      </c>
      <c r="K41" s="1">
        <v>1479708.6</v>
      </c>
      <c r="L41" s="13">
        <f t="shared" si="5"/>
        <v>291.39999999990687</v>
      </c>
      <c r="M41" s="14">
        <f t="shared" si="6"/>
        <v>0.99980310810810813</v>
      </c>
      <c r="N41" s="19"/>
      <c r="O41" s="13">
        <f t="shared" si="7"/>
        <v>291.39999999990687</v>
      </c>
      <c r="P41" s="14">
        <f t="shared" si="8"/>
        <v>0.99980310810810813</v>
      </c>
      <c r="Q41" s="19"/>
      <c r="R41" s="13">
        <f t="shared" si="9"/>
        <v>291.39999999990687</v>
      </c>
      <c r="S41" s="14">
        <f t="shared" si="10"/>
        <v>0.99980310810810813</v>
      </c>
      <c r="T41" s="19"/>
    </row>
    <row r="42" spans="1:20" s="15" customFormat="1" ht="31.5">
      <c r="A42" s="12" t="s">
        <v>65</v>
      </c>
      <c r="B42" s="4" t="s">
        <v>66</v>
      </c>
      <c r="C42" s="23">
        <v>31949642.269999996</v>
      </c>
      <c r="D42" s="13"/>
      <c r="E42" s="13"/>
      <c r="F42" s="13"/>
      <c r="G42" s="13"/>
      <c r="H42" s="13"/>
      <c r="I42" s="1">
        <v>30909563.739999995</v>
      </c>
      <c r="J42" s="1">
        <v>30909563.739999995</v>
      </c>
      <c r="K42" s="1">
        <v>30532143.739999998</v>
      </c>
      <c r="L42" s="13">
        <f t="shared" si="5"/>
        <v>1417498.5299999975</v>
      </c>
      <c r="M42" s="14">
        <f t="shared" si="6"/>
        <v>0.95563335207258338</v>
      </c>
      <c r="N42" s="19"/>
      <c r="O42" s="13">
        <f t="shared" si="7"/>
        <v>377419.99999999627</v>
      </c>
      <c r="P42" s="14">
        <f t="shared" si="8"/>
        <v>0.98778953973033345</v>
      </c>
      <c r="Q42" s="19"/>
      <c r="R42" s="13">
        <f t="shared" si="9"/>
        <v>377419.99999999627</v>
      </c>
      <c r="S42" s="14">
        <f t="shared" si="10"/>
        <v>0.98778953973033345</v>
      </c>
      <c r="T42" s="19"/>
    </row>
    <row r="43" spans="1:20" s="11" customFormat="1" ht="31.5">
      <c r="A43" s="7" t="s">
        <v>67</v>
      </c>
      <c r="B43" s="8" t="s">
        <v>68</v>
      </c>
      <c r="C43" s="25">
        <f>SUM(C44:C45)</f>
        <v>118180451.21000001</v>
      </c>
      <c r="D43" s="25">
        <f t="shared" ref="D43:K43" si="25">SUM(D44:D45)</f>
        <v>0</v>
      </c>
      <c r="E43" s="25">
        <f t="shared" si="25"/>
        <v>0</v>
      </c>
      <c r="F43" s="25">
        <f t="shared" si="25"/>
        <v>0</v>
      </c>
      <c r="G43" s="25">
        <f t="shared" si="25"/>
        <v>0</v>
      </c>
      <c r="H43" s="25">
        <f t="shared" si="25"/>
        <v>0</v>
      </c>
      <c r="I43" s="25">
        <f t="shared" si="25"/>
        <v>151079830.73000002</v>
      </c>
      <c r="J43" s="25">
        <f t="shared" si="25"/>
        <v>151079830.73000002</v>
      </c>
      <c r="K43" s="25">
        <f t="shared" si="25"/>
        <v>150089501.10999998</v>
      </c>
      <c r="L43" s="9">
        <f t="shared" si="5"/>
        <v>-31909049.899999976</v>
      </c>
      <c r="M43" s="10">
        <f t="shared" si="6"/>
        <v>1.2700027760369554</v>
      </c>
      <c r="N43" s="19"/>
      <c r="O43" s="9">
        <f t="shared" si="7"/>
        <v>990329.62000003457</v>
      </c>
      <c r="P43" s="10">
        <f t="shared" si="8"/>
        <v>0.99344499119958718</v>
      </c>
      <c r="Q43" s="19"/>
      <c r="R43" s="9">
        <f t="shared" si="9"/>
        <v>990329.62000003457</v>
      </c>
      <c r="S43" s="10">
        <f t="shared" si="10"/>
        <v>0.99344499119958718</v>
      </c>
      <c r="T43" s="19"/>
    </row>
    <row r="44" spans="1:20" s="15" customFormat="1" ht="94.5">
      <c r="A44" s="12" t="s">
        <v>69</v>
      </c>
      <c r="B44" s="4" t="s">
        <v>70</v>
      </c>
      <c r="C44" s="23">
        <v>113364451.21000001</v>
      </c>
      <c r="D44" s="13"/>
      <c r="E44" s="13"/>
      <c r="F44" s="13"/>
      <c r="G44" s="13"/>
      <c r="H44" s="13"/>
      <c r="I44" s="1">
        <v>146287908.73000002</v>
      </c>
      <c r="J44" s="1">
        <v>146287908.73000002</v>
      </c>
      <c r="K44" s="1">
        <v>146285829.97999999</v>
      </c>
      <c r="L44" s="13">
        <f t="shared" si="5"/>
        <v>-32921378.769999981</v>
      </c>
      <c r="M44" s="14">
        <f t="shared" si="6"/>
        <v>1.2904030180414789</v>
      </c>
      <c r="N44" s="26" t="s">
        <v>145</v>
      </c>
      <c r="O44" s="13">
        <f t="shared" si="7"/>
        <v>2078.7500000298023</v>
      </c>
      <c r="P44" s="14">
        <f t="shared" si="8"/>
        <v>0.99998579000808696</v>
      </c>
      <c r="Q44" s="21"/>
      <c r="R44" s="13">
        <f t="shared" si="9"/>
        <v>2078.7500000298023</v>
      </c>
      <c r="S44" s="14">
        <f t="shared" si="10"/>
        <v>0.99998579000808696</v>
      </c>
      <c r="T44" s="21"/>
    </row>
    <row r="45" spans="1:20" s="15" customFormat="1" ht="157.5">
      <c r="A45" s="12" t="s">
        <v>71</v>
      </c>
      <c r="B45" s="4" t="s">
        <v>72</v>
      </c>
      <c r="C45" s="23">
        <v>4816000</v>
      </c>
      <c r="D45" s="13"/>
      <c r="E45" s="13"/>
      <c r="F45" s="13"/>
      <c r="G45" s="13"/>
      <c r="H45" s="13"/>
      <c r="I45" s="1">
        <v>4791922</v>
      </c>
      <c r="J45" s="1">
        <v>4791922</v>
      </c>
      <c r="K45" s="1">
        <v>3803671.13</v>
      </c>
      <c r="L45" s="13">
        <f t="shared" si="5"/>
        <v>1012328.8700000001</v>
      </c>
      <c r="M45" s="14">
        <f t="shared" si="6"/>
        <v>0.78979882267441859</v>
      </c>
      <c r="N45" s="4" t="s">
        <v>146</v>
      </c>
      <c r="O45" s="13">
        <f t="shared" si="7"/>
        <v>988250.87000000011</v>
      </c>
      <c r="P45" s="14">
        <f t="shared" si="8"/>
        <v>0.79376732968524943</v>
      </c>
      <c r="Q45" s="49" t="s">
        <v>133</v>
      </c>
      <c r="R45" s="13">
        <f t="shared" si="9"/>
        <v>988250.87000000011</v>
      </c>
      <c r="S45" s="14">
        <f t="shared" si="10"/>
        <v>0.79376732968524943</v>
      </c>
      <c r="T45" s="31" t="s">
        <v>133</v>
      </c>
    </row>
    <row r="46" spans="1:20" s="11" customFormat="1" ht="31.5">
      <c r="A46" s="7" t="s">
        <v>73</v>
      </c>
      <c r="B46" s="8" t="s">
        <v>74</v>
      </c>
      <c r="C46" s="25">
        <f>SUM(C47:C50)</f>
        <v>266681238.5</v>
      </c>
      <c r="D46" s="25">
        <f t="shared" ref="D46:K46" si="26">SUM(D47:D50)</f>
        <v>0</v>
      </c>
      <c r="E46" s="25">
        <f t="shared" si="26"/>
        <v>0</v>
      </c>
      <c r="F46" s="25">
        <f t="shared" si="26"/>
        <v>0</v>
      </c>
      <c r="G46" s="25">
        <f t="shared" si="26"/>
        <v>0</v>
      </c>
      <c r="H46" s="25">
        <f t="shared" si="26"/>
        <v>0</v>
      </c>
      <c r="I46" s="25">
        <f t="shared" si="26"/>
        <v>277073671.82999998</v>
      </c>
      <c r="J46" s="25">
        <f t="shared" si="26"/>
        <v>291725831.82999998</v>
      </c>
      <c r="K46" s="25">
        <f t="shared" si="26"/>
        <v>291444105.69999999</v>
      </c>
      <c r="L46" s="9">
        <f t="shared" si="5"/>
        <v>-24762867.199999988</v>
      </c>
      <c r="M46" s="10">
        <f t="shared" si="6"/>
        <v>1.0928556779595127</v>
      </c>
      <c r="N46" s="18"/>
      <c r="O46" s="9">
        <f t="shared" si="7"/>
        <v>-14370433.870000005</v>
      </c>
      <c r="P46" s="10">
        <f t="shared" si="8"/>
        <v>1.0518650284420277</v>
      </c>
      <c r="Q46" s="18"/>
      <c r="R46" s="9">
        <f t="shared" si="9"/>
        <v>281726.12999999523</v>
      </c>
      <c r="S46" s="10">
        <f t="shared" si="10"/>
        <v>0.99903427773868114</v>
      </c>
      <c r="T46" s="18"/>
    </row>
    <row r="47" spans="1:20" s="15" customFormat="1" ht="78.75">
      <c r="A47" s="12" t="s">
        <v>75</v>
      </c>
      <c r="B47" s="4" t="s">
        <v>76</v>
      </c>
      <c r="C47" s="23">
        <v>5529000</v>
      </c>
      <c r="D47" s="13"/>
      <c r="E47" s="13"/>
      <c r="F47" s="13"/>
      <c r="G47" s="13"/>
      <c r="H47" s="13"/>
      <c r="I47" s="1">
        <v>7698687.3099999996</v>
      </c>
      <c r="J47" s="1">
        <v>7698687.3099999996</v>
      </c>
      <c r="K47" s="1">
        <v>7689444.0999999996</v>
      </c>
      <c r="L47" s="13">
        <f t="shared" si="5"/>
        <v>-2160444.0999999996</v>
      </c>
      <c r="M47" s="14">
        <f t="shared" si="6"/>
        <v>1.3907477120636642</v>
      </c>
      <c r="N47" s="5" t="s">
        <v>147</v>
      </c>
      <c r="O47" s="13">
        <f t="shared" si="7"/>
        <v>9243.2099999999627</v>
      </c>
      <c r="P47" s="14">
        <f t="shared" si="8"/>
        <v>0.99879937843585442</v>
      </c>
      <c r="Q47" s="19"/>
      <c r="R47" s="13">
        <f t="shared" si="9"/>
        <v>9243.2099999999627</v>
      </c>
      <c r="S47" s="14">
        <f t="shared" si="10"/>
        <v>0.99879937843585442</v>
      </c>
      <c r="T47" s="19"/>
    </row>
    <row r="48" spans="1:20" s="15" customFormat="1" ht="94.5">
      <c r="A48" s="12" t="s">
        <v>77</v>
      </c>
      <c r="B48" s="4" t="s">
        <v>78</v>
      </c>
      <c r="C48" s="23">
        <v>196698176.00999999</v>
      </c>
      <c r="D48" s="13"/>
      <c r="E48" s="13"/>
      <c r="F48" s="13"/>
      <c r="G48" s="13"/>
      <c r="H48" s="13"/>
      <c r="I48" s="1">
        <v>202912141.00999999</v>
      </c>
      <c r="J48" s="1">
        <v>220064301.00999999</v>
      </c>
      <c r="K48" s="1">
        <v>219857836</v>
      </c>
      <c r="L48" s="13">
        <f t="shared" si="5"/>
        <v>-23159659.99000001</v>
      </c>
      <c r="M48" s="14">
        <f t="shared" si="6"/>
        <v>1.1177421187109666</v>
      </c>
      <c r="N48" s="5" t="s">
        <v>150</v>
      </c>
      <c r="O48" s="13">
        <f t="shared" si="7"/>
        <v>-16945694.99000001</v>
      </c>
      <c r="P48" s="14">
        <f t="shared" si="8"/>
        <v>1.0835124744416593</v>
      </c>
      <c r="Q48" s="5" t="s">
        <v>134</v>
      </c>
      <c r="R48" s="13">
        <f t="shared" si="9"/>
        <v>206465.00999999046</v>
      </c>
      <c r="S48" s="14">
        <f t="shared" si="10"/>
        <v>0.99906179689730501</v>
      </c>
      <c r="T48" s="19"/>
    </row>
    <row r="49" spans="1:20" s="15" customFormat="1">
      <c r="A49" s="12" t="s">
        <v>79</v>
      </c>
      <c r="B49" s="4" t="s">
        <v>80</v>
      </c>
      <c r="C49" s="23">
        <v>63854062.490000002</v>
      </c>
      <c r="D49" s="13"/>
      <c r="E49" s="13"/>
      <c r="F49" s="13"/>
      <c r="G49" s="13"/>
      <c r="H49" s="13"/>
      <c r="I49" s="1">
        <v>65596184.330000006</v>
      </c>
      <c r="J49" s="1">
        <v>63096184.329999998</v>
      </c>
      <c r="K49" s="1">
        <v>63030186.420000002</v>
      </c>
      <c r="L49" s="13">
        <f t="shared" si="5"/>
        <v>823876.0700000003</v>
      </c>
      <c r="M49" s="14">
        <f t="shared" si="6"/>
        <v>0.98709751521089162</v>
      </c>
      <c r="N49" s="20"/>
      <c r="O49" s="13">
        <f t="shared" si="7"/>
        <v>2565997.9100000039</v>
      </c>
      <c r="P49" s="14">
        <f t="shared" si="8"/>
        <v>0.96088190286966946</v>
      </c>
      <c r="Q49" s="20"/>
      <c r="R49" s="13">
        <f t="shared" si="9"/>
        <v>65997.909999996424</v>
      </c>
      <c r="S49" s="14">
        <f t="shared" si="10"/>
        <v>0.99895401107530024</v>
      </c>
      <c r="T49" s="20"/>
    </row>
    <row r="50" spans="1:20" s="15" customFormat="1" ht="47.25">
      <c r="A50" s="12" t="s">
        <v>113</v>
      </c>
      <c r="B50" s="3" t="s">
        <v>114</v>
      </c>
      <c r="C50" s="23">
        <v>600000</v>
      </c>
      <c r="D50" s="13"/>
      <c r="E50" s="13"/>
      <c r="F50" s="13"/>
      <c r="G50" s="13"/>
      <c r="H50" s="13"/>
      <c r="I50" s="1">
        <v>866659.17999999993</v>
      </c>
      <c r="J50" s="1">
        <v>866659.17999999993</v>
      </c>
      <c r="K50" s="1">
        <v>866639.18</v>
      </c>
      <c r="L50" s="13">
        <f t="shared" ref="L50" si="27">C50-K50</f>
        <v>-266639.18000000005</v>
      </c>
      <c r="M50" s="14">
        <f t="shared" ref="M50" si="28">K50/C50</f>
        <v>1.4443986333333334</v>
      </c>
      <c r="N50" s="4" t="s">
        <v>148</v>
      </c>
      <c r="O50" s="13">
        <f t="shared" ref="O50" si="29">I50-K50</f>
        <v>19.999999999883585</v>
      </c>
      <c r="P50" s="14">
        <f t="shared" ref="P50" si="30">K50/I50</f>
        <v>0.99997692287757234</v>
      </c>
      <c r="Q50" s="20"/>
      <c r="R50" s="13">
        <f t="shared" si="9"/>
        <v>19.999999999883585</v>
      </c>
      <c r="S50" s="14">
        <f t="shared" si="10"/>
        <v>0.99997692287757234</v>
      </c>
      <c r="T50" s="20"/>
    </row>
    <row r="51" spans="1:20" s="11" customFormat="1" ht="31.5">
      <c r="A51" s="7" t="s">
        <v>81</v>
      </c>
      <c r="B51" s="8" t="s">
        <v>82</v>
      </c>
      <c r="C51" s="25">
        <f>SUM(C52:C53)</f>
        <v>25544299.02</v>
      </c>
      <c r="D51" s="25">
        <f t="shared" ref="D51:K51" si="31">SUM(D52:D53)</f>
        <v>0</v>
      </c>
      <c r="E51" s="25">
        <f t="shared" si="31"/>
        <v>0</v>
      </c>
      <c r="F51" s="25">
        <f t="shared" si="31"/>
        <v>0</v>
      </c>
      <c r="G51" s="25">
        <f t="shared" si="31"/>
        <v>0</v>
      </c>
      <c r="H51" s="25">
        <f t="shared" si="31"/>
        <v>0</v>
      </c>
      <c r="I51" s="25">
        <f t="shared" si="31"/>
        <v>26623007.739999998</v>
      </c>
      <c r="J51" s="25">
        <f t="shared" si="31"/>
        <v>26418090.739999998</v>
      </c>
      <c r="K51" s="25">
        <f t="shared" si="31"/>
        <v>26418056.48</v>
      </c>
      <c r="L51" s="9">
        <f>C51-K51</f>
        <v>-873757.46000000089</v>
      </c>
      <c r="M51" s="10">
        <f t="shared" si="6"/>
        <v>1.0342055759414612</v>
      </c>
      <c r="N51" s="18"/>
      <c r="O51" s="9">
        <f t="shared" si="7"/>
        <v>204951.25999999791</v>
      </c>
      <c r="P51" s="10">
        <f t="shared" si="8"/>
        <v>0.99230172405756889</v>
      </c>
      <c r="Q51" s="18"/>
      <c r="R51" s="9">
        <f t="shared" si="9"/>
        <v>34.259999997913837</v>
      </c>
      <c r="S51" s="10">
        <f t="shared" si="10"/>
        <v>0.99999870316139283</v>
      </c>
      <c r="T51" s="18"/>
    </row>
    <row r="52" spans="1:20" s="15" customFormat="1" ht="94.5">
      <c r="A52" s="12" t="s">
        <v>83</v>
      </c>
      <c r="B52" s="4" t="s">
        <v>84</v>
      </c>
      <c r="C52" s="23">
        <v>806038.38</v>
      </c>
      <c r="D52" s="13"/>
      <c r="E52" s="13"/>
      <c r="F52" s="13"/>
      <c r="G52" s="13"/>
      <c r="H52" s="13"/>
      <c r="I52" s="1">
        <v>1522608.7899999998</v>
      </c>
      <c r="J52" s="1">
        <v>1317691.79</v>
      </c>
      <c r="K52" s="1">
        <v>1317657.53</v>
      </c>
      <c r="L52" s="13">
        <f t="shared" si="5"/>
        <v>-511619.15</v>
      </c>
      <c r="M52" s="14">
        <f t="shared" si="6"/>
        <v>1.6347329887690956</v>
      </c>
      <c r="N52" s="4" t="s">
        <v>149</v>
      </c>
      <c r="O52" s="13">
        <f t="shared" si="7"/>
        <v>204951.25999999978</v>
      </c>
      <c r="P52" s="14">
        <f t="shared" si="8"/>
        <v>0.86539466910604146</v>
      </c>
      <c r="Q52" s="4" t="s">
        <v>135</v>
      </c>
      <c r="R52" s="13">
        <f t="shared" si="9"/>
        <v>34.260000000009313</v>
      </c>
      <c r="S52" s="14">
        <f t="shared" si="10"/>
        <v>0.9999739999897852</v>
      </c>
      <c r="T52" s="20"/>
    </row>
    <row r="53" spans="1:20" s="15" customFormat="1">
      <c r="A53" s="12" t="s">
        <v>111</v>
      </c>
      <c r="B53" s="4" t="s">
        <v>112</v>
      </c>
      <c r="C53" s="23">
        <v>24738260.640000001</v>
      </c>
      <c r="D53" s="13"/>
      <c r="E53" s="13"/>
      <c r="F53" s="13"/>
      <c r="G53" s="13"/>
      <c r="H53" s="13"/>
      <c r="I53" s="1">
        <v>25100398.949999999</v>
      </c>
      <c r="J53" s="1">
        <v>25100398.949999999</v>
      </c>
      <c r="K53" s="1">
        <v>25100398.949999999</v>
      </c>
      <c r="L53" s="13">
        <f t="shared" ref="L53" si="32">C53-K53</f>
        <v>-362138.30999999866</v>
      </c>
      <c r="M53" s="14">
        <f t="shared" ref="M53" si="33">K53/C53</f>
        <v>1.0146387943465374</v>
      </c>
      <c r="N53" s="20"/>
      <c r="O53" s="13">
        <f t="shared" ref="O53" si="34">I53-K53</f>
        <v>0</v>
      </c>
      <c r="P53" s="14">
        <f t="shared" ref="P53" si="35">K53/I53</f>
        <v>1</v>
      </c>
      <c r="Q53" s="20"/>
      <c r="R53" s="13">
        <f t="shared" si="9"/>
        <v>0</v>
      </c>
      <c r="S53" s="14">
        <f t="shared" si="10"/>
        <v>1</v>
      </c>
      <c r="T53" s="20"/>
    </row>
    <row r="54" spans="1:20" s="11" customFormat="1" ht="31.5">
      <c r="A54" s="7" t="s">
        <v>85</v>
      </c>
      <c r="B54" s="8" t="s">
        <v>86</v>
      </c>
      <c r="C54" s="25">
        <f>C55</f>
        <v>9880000</v>
      </c>
      <c r="D54" s="25">
        <f t="shared" ref="D54:K54" si="36">D55</f>
        <v>0</v>
      </c>
      <c r="E54" s="25">
        <f t="shared" si="36"/>
        <v>0</v>
      </c>
      <c r="F54" s="25">
        <f t="shared" si="36"/>
        <v>0</v>
      </c>
      <c r="G54" s="25">
        <f t="shared" si="36"/>
        <v>0</v>
      </c>
      <c r="H54" s="25">
        <f t="shared" si="36"/>
        <v>0</v>
      </c>
      <c r="I54" s="25">
        <f t="shared" si="36"/>
        <v>9938895.9800000004</v>
      </c>
      <c r="J54" s="25">
        <f t="shared" si="36"/>
        <v>9938895.9800000004</v>
      </c>
      <c r="K54" s="25">
        <f t="shared" si="36"/>
        <v>9938895.9800000004</v>
      </c>
      <c r="L54" s="9">
        <f t="shared" si="5"/>
        <v>-58895.980000000447</v>
      </c>
      <c r="M54" s="10">
        <f t="shared" si="6"/>
        <v>1.0059611315789474</v>
      </c>
      <c r="N54" s="18"/>
      <c r="O54" s="9">
        <f t="shared" si="7"/>
        <v>0</v>
      </c>
      <c r="P54" s="10">
        <f t="shared" si="8"/>
        <v>1</v>
      </c>
      <c r="Q54" s="18"/>
      <c r="R54" s="9">
        <f t="shared" si="9"/>
        <v>0</v>
      </c>
      <c r="S54" s="10">
        <f t="shared" si="10"/>
        <v>1</v>
      </c>
      <c r="T54" s="18"/>
    </row>
    <row r="55" spans="1:20" s="15" customFormat="1" ht="31.5">
      <c r="A55" s="12" t="s">
        <v>87</v>
      </c>
      <c r="B55" s="4" t="s">
        <v>88</v>
      </c>
      <c r="C55" s="24">
        <v>9880000</v>
      </c>
      <c r="D55" s="13"/>
      <c r="E55" s="13"/>
      <c r="F55" s="13"/>
      <c r="G55" s="13"/>
      <c r="H55" s="13"/>
      <c r="I55" s="1">
        <v>9938895.9800000004</v>
      </c>
      <c r="J55" s="1">
        <v>9938895.9800000004</v>
      </c>
      <c r="K55" s="1">
        <v>9938895.9800000004</v>
      </c>
      <c r="L55" s="13">
        <f t="shared" si="5"/>
        <v>-58895.980000000447</v>
      </c>
      <c r="M55" s="14">
        <f t="shared" si="6"/>
        <v>1.0059611315789474</v>
      </c>
      <c r="N55" s="19"/>
      <c r="O55" s="13">
        <f t="shared" si="7"/>
        <v>0</v>
      </c>
      <c r="P55" s="14">
        <f t="shared" si="8"/>
        <v>1</v>
      </c>
      <c r="Q55" s="19"/>
      <c r="R55" s="13">
        <f t="shared" si="9"/>
        <v>0</v>
      </c>
      <c r="S55" s="14">
        <f t="shared" si="10"/>
        <v>1</v>
      </c>
      <c r="T55" s="19"/>
    </row>
    <row r="56" spans="1:20" s="15" customFormat="1" ht="47.25" hidden="1">
      <c r="A56" s="12" t="s">
        <v>89</v>
      </c>
      <c r="B56" s="4" t="s">
        <v>90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/>
      <c r="K56" s="13"/>
      <c r="L56" s="13">
        <f t="shared" si="5"/>
        <v>0</v>
      </c>
      <c r="M56" s="14" t="e">
        <f t="shared" si="6"/>
        <v>#DIV/0!</v>
      </c>
      <c r="N56" s="19"/>
      <c r="O56" s="13">
        <f t="shared" si="7"/>
        <v>0</v>
      </c>
      <c r="P56" s="14" t="e">
        <f t="shared" si="8"/>
        <v>#DIV/0!</v>
      </c>
      <c r="Q56" s="19"/>
      <c r="R56" s="13"/>
      <c r="S56" s="14"/>
      <c r="T56" s="19"/>
    </row>
    <row r="57" spans="1:20" s="11" customFormat="1" ht="78.75" hidden="1">
      <c r="A57" s="7" t="s">
        <v>91</v>
      </c>
      <c r="B57" s="8" t="s">
        <v>92</v>
      </c>
      <c r="C57" s="9">
        <f>C58</f>
        <v>0</v>
      </c>
      <c r="D57" s="9">
        <f t="shared" ref="D57:K57" si="37">D58</f>
        <v>0</v>
      </c>
      <c r="E57" s="9">
        <f t="shared" si="37"/>
        <v>0</v>
      </c>
      <c r="F57" s="9">
        <f t="shared" si="37"/>
        <v>0</v>
      </c>
      <c r="G57" s="9">
        <f t="shared" si="37"/>
        <v>0</v>
      </c>
      <c r="H57" s="9">
        <f t="shared" si="37"/>
        <v>0</v>
      </c>
      <c r="I57" s="9">
        <f t="shared" si="37"/>
        <v>0</v>
      </c>
      <c r="J57" s="9"/>
      <c r="K57" s="9">
        <f t="shared" si="37"/>
        <v>0</v>
      </c>
      <c r="L57" s="9">
        <f t="shared" si="5"/>
        <v>0</v>
      </c>
      <c r="M57" s="10" t="e">
        <f t="shared" si="6"/>
        <v>#DIV/0!</v>
      </c>
      <c r="N57" s="18"/>
      <c r="O57" s="9">
        <f t="shared" si="7"/>
        <v>0</v>
      </c>
      <c r="P57" s="10" t="e">
        <f t="shared" si="8"/>
        <v>#DIV/0!</v>
      </c>
      <c r="Q57" s="18"/>
      <c r="R57" s="9"/>
      <c r="S57" s="14"/>
      <c r="T57" s="18"/>
    </row>
    <row r="58" spans="1:20" s="15" customFormat="1" ht="63" hidden="1">
      <c r="A58" s="12" t="s">
        <v>93</v>
      </c>
      <c r="B58" s="4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>
        <f t="shared" si="5"/>
        <v>0</v>
      </c>
      <c r="M58" s="14" t="e">
        <f t="shared" si="6"/>
        <v>#DIV/0!</v>
      </c>
      <c r="N58" s="20"/>
      <c r="O58" s="13">
        <f t="shared" si="7"/>
        <v>0</v>
      </c>
      <c r="P58" s="14" t="e">
        <f t="shared" si="8"/>
        <v>#DIV/0!</v>
      </c>
      <c r="Q58" s="20"/>
      <c r="R58" s="13"/>
      <c r="S58" s="14"/>
      <c r="T58" s="20"/>
    </row>
  </sheetData>
  <mergeCells count="15">
    <mergeCell ref="A1:P1"/>
    <mergeCell ref="A4:A5"/>
    <mergeCell ref="B4:B5"/>
    <mergeCell ref="K4:K5"/>
    <mergeCell ref="N4:N5"/>
    <mergeCell ref="C4:C5"/>
    <mergeCell ref="D4:D5"/>
    <mergeCell ref="E4:E5"/>
    <mergeCell ref="I4:I5"/>
    <mergeCell ref="J4:J5"/>
    <mergeCell ref="R4:S4"/>
    <mergeCell ref="Q4:Q5"/>
    <mergeCell ref="O4:P4"/>
    <mergeCell ref="L4:M4"/>
    <mergeCell ref="T4:T5"/>
  </mergeCells>
  <pageMargins left="0.47" right="0.44" top="0.74803149606299213" bottom="0.74803149606299213" header="0.31496062992125984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</dc:creator>
  <cp:lastModifiedBy>Pshonyak</cp:lastModifiedBy>
  <cp:lastPrinted>2025-04-16T00:32:33Z</cp:lastPrinted>
  <dcterms:created xsi:type="dcterms:W3CDTF">2021-04-07T01:55:58Z</dcterms:created>
  <dcterms:modified xsi:type="dcterms:W3CDTF">2026-03-31T06:30:43Z</dcterms:modified>
</cp:coreProperties>
</file>